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L41" i="3"/>
  <c r="K41"/>
  <c r="J41"/>
  <c r="H38"/>
  <c r="G38"/>
  <c r="E38"/>
  <c r="D38"/>
  <c r="I89" i="2"/>
  <c r="L35" i="3"/>
  <c r="G18"/>
  <c r="J93" i="2"/>
  <c r="J82"/>
  <c r="L28"/>
  <c r="K28"/>
  <c r="J28"/>
  <c r="J99"/>
  <c r="H89"/>
  <c r="G89"/>
  <c r="G88" s="1"/>
  <c r="J81"/>
  <c r="H79"/>
  <c r="G52"/>
  <c r="H31" i="3"/>
  <c r="G31"/>
  <c r="E31"/>
  <c r="D31"/>
  <c r="D25"/>
  <c r="J35"/>
  <c r="H107" i="2"/>
  <c r="I107"/>
  <c r="G107"/>
  <c r="F94"/>
  <c r="E94"/>
  <c r="I97"/>
  <c r="I94" s="1"/>
  <c r="H97"/>
  <c r="H94" s="1"/>
  <c r="G97"/>
  <c r="G94" s="1"/>
  <c r="F97"/>
  <c r="E97"/>
  <c r="D97"/>
  <c r="D94" s="1"/>
  <c r="H88"/>
  <c r="E88"/>
  <c r="D88"/>
  <c r="G61"/>
  <c r="K24" i="3"/>
  <c r="J24"/>
  <c r="E13" i="2" l="1"/>
  <c r="G13"/>
  <c r="D18" i="3" l="1"/>
  <c r="F18"/>
  <c r="G47"/>
  <c r="I20"/>
  <c r="H20"/>
  <c r="G20"/>
  <c r="F20"/>
  <c r="E20"/>
  <c r="D20"/>
  <c r="G22" i="4"/>
  <c r="G23"/>
  <c r="G24"/>
  <c r="G27"/>
  <c r="G28"/>
  <c r="G29"/>
  <c r="D22"/>
  <c r="D23"/>
  <c r="D24"/>
  <c r="D27"/>
  <c r="D28"/>
  <c r="D29"/>
  <c r="L120" i="2"/>
  <c r="K120"/>
  <c r="J120"/>
  <c r="L119"/>
  <c r="K119"/>
  <c r="J119"/>
  <c r="L115"/>
  <c r="K115"/>
  <c r="J115"/>
  <c r="L114"/>
  <c r="K114"/>
  <c r="J114"/>
  <c r="L113"/>
  <c r="K113"/>
  <c r="J113"/>
  <c r="L112"/>
  <c r="K112"/>
  <c r="J112"/>
  <c r="L109"/>
  <c r="K109"/>
  <c r="J109"/>
  <c r="L108"/>
  <c r="K108"/>
  <c r="J108"/>
  <c r="L106"/>
  <c r="K106"/>
  <c r="J106"/>
  <c r="L105"/>
  <c r="K105"/>
  <c r="J105"/>
  <c r="L104"/>
  <c r="K104"/>
  <c r="J104"/>
  <c r="L103"/>
  <c r="K103"/>
  <c r="J103"/>
  <c r="L98"/>
  <c r="K98"/>
  <c r="J98"/>
  <c r="L97"/>
  <c r="K97"/>
  <c r="J97"/>
  <c r="L94"/>
  <c r="K94"/>
  <c r="J94"/>
  <c r="L91"/>
  <c r="K91"/>
  <c r="J91"/>
  <c r="L90"/>
  <c r="K90"/>
  <c r="J90"/>
  <c r="L86"/>
  <c r="K86"/>
  <c r="J86"/>
  <c r="L85"/>
  <c r="K85"/>
  <c r="J85"/>
  <c r="L84"/>
  <c r="K84"/>
  <c r="J84"/>
  <c r="L78"/>
  <c r="K78"/>
  <c r="J78"/>
  <c r="L76"/>
  <c r="K76"/>
  <c r="J76"/>
  <c r="L75"/>
  <c r="K75"/>
  <c r="J75"/>
  <c r="L73"/>
  <c r="K73"/>
  <c r="J73"/>
  <c r="L72"/>
  <c r="K72"/>
  <c r="J72"/>
  <c r="L71"/>
  <c r="K71"/>
  <c r="J71"/>
  <c r="L70"/>
  <c r="K70"/>
  <c r="J70"/>
  <c r="L69"/>
  <c r="L68"/>
  <c r="K68"/>
  <c r="J68"/>
  <c r="L67"/>
  <c r="L66"/>
  <c r="L65"/>
  <c r="L64"/>
  <c r="K64"/>
  <c r="J64"/>
  <c r="L63"/>
  <c r="K63"/>
  <c r="J63"/>
  <c r="L62"/>
  <c r="K62"/>
  <c r="J62"/>
  <c r="L61"/>
  <c r="L60"/>
  <c r="K60"/>
  <c r="J60"/>
  <c r="L59"/>
  <c r="K59"/>
  <c r="J59"/>
  <c r="L58"/>
  <c r="K58"/>
  <c r="J58"/>
  <c r="L57"/>
  <c r="K57"/>
  <c r="J57"/>
  <c r="L56"/>
  <c r="L55"/>
  <c r="L54"/>
  <c r="K54"/>
  <c r="J54"/>
  <c r="L53"/>
  <c r="K53"/>
  <c r="J53"/>
  <c r="L51"/>
  <c r="K51"/>
  <c r="J51"/>
  <c r="L50"/>
  <c r="K50"/>
  <c r="J50"/>
  <c r="L46"/>
  <c r="K46"/>
  <c r="J46"/>
  <c r="L45"/>
  <c r="K45"/>
  <c r="J45"/>
  <c r="L44"/>
  <c r="K44"/>
  <c r="J44"/>
  <c r="L43"/>
  <c r="K43"/>
  <c r="J43"/>
  <c r="L42"/>
  <c r="K42"/>
  <c r="J42"/>
  <c r="L41"/>
  <c r="L40"/>
  <c r="K40"/>
  <c r="J40"/>
  <c r="L39"/>
  <c r="K39"/>
  <c r="J39"/>
  <c r="L38"/>
  <c r="K38"/>
  <c r="J38"/>
  <c r="L37"/>
  <c r="K37"/>
  <c r="J37"/>
  <c r="K36"/>
  <c r="L35"/>
  <c r="K35"/>
  <c r="J35"/>
  <c r="L34"/>
  <c r="K34"/>
  <c r="J34"/>
  <c r="K33"/>
  <c r="L32"/>
  <c r="K32"/>
  <c r="J32"/>
  <c r="L31"/>
  <c r="K31"/>
  <c r="J31"/>
  <c r="L30"/>
  <c r="K30"/>
  <c r="J30"/>
  <c r="L29"/>
  <c r="K29"/>
  <c r="J29"/>
  <c r="L27"/>
  <c r="K27"/>
  <c r="J27"/>
  <c r="L26"/>
  <c r="K26"/>
  <c r="J26"/>
  <c r="L24"/>
  <c r="L23"/>
  <c r="K23"/>
  <c r="J23"/>
  <c r="L22"/>
  <c r="K22"/>
  <c r="J22"/>
  <c r="L21"/>
  <c r="K21"/>
  <c r="J21"/>
  <c r="L20"/>
  <c r="K20"/>
  <c r="J20"/>
  <c r="K19"/>
  <c r="K18"/>
  <c r="L17"/>
  <c r="K17"/>
  <c r="J17"/>
  <c r="L16"/>
  <c r="K16"/>
  <c r="J16"/>
  <c r="L15"/>
  <c r="K15"/>
  <c r="J15"/>
  <c r="L14"/>
  <c r="K14"/>
  <c r="J14"/>
  <c r="L11"/>
  <c r="K11"/>
  <c r="J11"/>
  <c r="L9"/>
  <c r="K9"/>
  <c r="J9"/>
  <c r="I7" i="4"/>
  <c r="H7"/>
  <c r="G7"/>
  <c r="E9"/>
  <c r="E7"/>
  <c r="D7"/>
  <c r="D9"/>
  <c r="L37" i="3"/>
  <c r="K37"/>
  <c r="J37"/>
  <c r="L36"/>
  <c r="H36"/>
  <c r="G36"/>
  <c r="F36"/>
  <c r="E36"/>
  <c r="K36" s="1"/>
  <c r="D36"/>
  <c r="J36" s="1"/>
  <c r="L59"/>
  <c r="K59"/>
  <c r="J59"/>
  <c r="J58"/>
  <c r="I58"/>
  <c r="H58"/>
  <c r="K58" s="1"/>
  <c r="G58"/>
  <c r="F58"/>
  <c r="E58"/>
  <c r="D58"/>
  <c r="L57"/>
  <c r="K57"/>
  <c r="J57"/>
  <c r="L56"/>
  <c r="J56"/>
  <c r="I56"/>
  <c r="H56"/>
  <c r="K56" s="1"/>
  <c r="G56"/>
  <c r="F56"/>
  <c r="E56"/>
  <c r="D56"/>
  <c r="L55"/>
  <c r="K55"/>
  <c r="J55"/>
  <c r="L54"/>
  <c r="K54"/>
  <c r="J54"/>
  <c r="I53"/>
  <c r="L53" s="1"/>
  <c r="H53"/>
  <c r="G53"/>
  <c r="F53"/>
  <c r="E53"/>
  <c r="D53"/>
  <c r="L48"/>
  <c r="K48"/>
  <c r="J48"/>
  <c r="L47"/>
  <c r="I47"/>
  <c r="H47"/>
  <c r="F47"/>
  <c r="E47"/>
  <c r="D47"/>
  <c r="J47" s="1"/>
  <c r="L52"/>
  <c r="K52"/>
  <c r="J52"/>
  <c r="L51"/>
  <c r="K51"/>
  <c r="J51"/>
  <c r="L50"/>
  <c r="K50"/>
  <c r="J50"/>
  <c r="I49"/>
  <c r="H49"/>
  <c r="G49"/>
  <c r="F49"/>
  <c r="E49"/>
  <c r="D49"/>
  <c r="L46"/>
  <c r="K46"/>
  <c r="J46"/>
  <c r="L45"/>
  <c r="K45"/>
  <c r="J45"/>
  <c r="K53" l="1"/>
  <c r="K47"/>
  <c r="L58"/>
  <c r="J53"/>
  <c r="L49"/>
  <c r="K49"/>
  <c r="J49"/>
  <c r="L43"/>
  <c r="K43"/>
  <c r="J43"/>
  <c r="L42"/>
  <c r="K42"/>
  <c r="J42"/>
  <c r="L40"/>
  <c r="K40"/>
  <c r="J40"/>
  <c r="L39"/>
  <c r="K39"/>
  <c r="J39"/>
  <c r="L38"/>
  <c r="L34"/>
  <c r="K34"/>
  <c r="J34"/>
  <c r="L33"/>
  <c r="K33"/>
  <c r="J33"/>
  <c r="L32"/>
  <c r="K32"/>
  <c r="J32"/>
  <c r="L30"/>
  <c r="K30"/>
  <c r="J30"/>
  <c r="L29"/>
  <c r="K29"/>
  <c r="J29"/>
  <c r="L28"/>
  <c r="K28"/>
  <c r="J28"/>
  <c r="L27"/>
  <c r="K27"/>
  <c r="J27"/>
  <c r="L26"/>
  <c r="K26"/>
  <c r="J26"/>
  <c r="I25"/>
  <c r="H25"/>
  <c r="G25"/>
  <c r="F25"/>
  <c r="E25"/>
  <c r="L23"/>
  <c r="K23"/>
  <c r="J23"/>
  <c r="L22"/>
  <c r="K22"/>
  <c r="J22"/>
  <c r="L21"/>
  <c r="K21"/>
  <c r="J21"/>
  <c r="K20"/>
  <c r="L19"/>
  <c r="K19"/>
  <c r="J19"/>
  <c r="K18"/>
  <c r="L17"/>
  <c r="K17"/>
  <c r="J17"/>
  <c r="L14"/>
  <c r="K14"/>
  <c r="J14"/>
  <c r="L12"/>
  <c r="K12"/>
  <c r="J12"/>
  <c r="L11"/>
  <c r="K11"/>
  <c r="J11"/>
  <c r="L10"/>
  <c r="K10"/>
  <c r="J10"/>
  <c r="I9"/>
  <c r="H9"/>
  <c r="G9"/>
  <c r="F9"/>
  <c r="E9"/>
  <c r="D9"/>
  <c r="F89" i="2"/>
  <c r="F88" s="1"/>
  <c r="E89"/>
  <c r="D89"/>
  <c r="F107"/>
  <c r="F100" s="1"/>
  <c r="E107"/>
  <c r="E100" s="1"/>
  <c r="D107"/>
  <c r="D100" s="1"/>
  <c r="I83"/>
  <c r="I79" s="1"/>
  <c r="H83"/>
  <c r="G83"/>
  <c r="G79" s="1"/>
  <c r="F83"/>
  <c r="F79" s="1"/>
  <c r="E83"/>
  <c r="E79" s="1"/>
  <c r="D83"/>
  <c r="D79" s="1"/>
  <c r="H69"/>
  <c r="G69"/>
  <c r="E69"/>
  <c r="D69"/>
  <c r="H67"/>
  <c r="G67"/>
  <c r="E67"/>
  <c r="E66" s="1"/>
  <c r="E65" s="1"/>
  <c r="D67"/>
  <c r="D66" s="1"/>
  <c r="D65" s="1"/>
  <c r="H61"/>
  <c r="K61" s="1"/>
  <c r="J61"/>
  <c r="E63"/>
  <c r="E62" s="1"/>
  <c r="E61" s="1"/>
  <c r="D63"/>
  <c r="D62" s="1"/>
  <c r="D61" s="1"/>
  <c r="H56"/>
  <c r="G56"/>
  <c r="G55" s="1"/>
  <c r="E56"/>
  <c r="E55" s="1"/>
  <c r="D56"/>
  <c r="D55" s="1"/>
  <c r="F52"/>
  <c r="F48" s="1"/>
  <c r="F47" s="1"/>
  <c r="E52"/>
  <c r="E48" s="1"/>
  <c r="E47" s="1"/>
  <c r="D52"/>
  <c r="D48" s="1"/>
  <c r="D47" s="1"/>
  <c r="I49"/>
  <c r="L49" s="1"/>
  <c r="H49"/>
  <c r="K49" s="1"/>
  <c r="G49"/>
  <c r="J49" s="1"/>
  <c r="F49"/>
  <c r="E49"/>
  <c r="D49"/>
  <c r="H41"/>
  <c r="G41"/>
  <c r="E41"/>
  <c r="D41"/>
  <c r="I36"/>
  <c r="G36"/>
  <c r="F36"/>
  <c r="F33" s="1"/>
  <c r="D36"/>
  <c r="D33" s="1"/>
  <c r="H25"/>
  <c r="G25"/>
  <c r="F25"/>
  <c r="L25" s="1"/>
  <c r="E25"/>
  <c r="E24" s="1"/>
  <c r="D25"/>
  <c r="D24" s="1"/>
  <c r="I19"/>
  <c r="H19"/>
  <c r="H18" s="1"/>
  <c r="G19"/>
  <c r="F19"/>
  <c r="F18" s="1"/>
  <c r="E19"/>
  <c r="E18" s="1"/>
  <c r="D19"/>
  <c r="D18" s="1"/>
  <c r="I13"/>
  <c r="H13"/>
  <c r="F13"/>
  <c r="F12" s="1"/>
  <c r="E12"/>
  <c r="D13"/>
  <c r="D12" s="1"/>
  <c r="K25" i="3" l="1"/>
  <c r="K69" i="2"/>
  <c r="J69"/>
  <c r="K79"/>
  <c r="K83"/>
  <c r="H55"/>
  <c r="K55" s="1"/>
  <c r="K56"/>
  <c r="J55"/>
  <c r="J56"/>
  <c r="H48"/>
  <c r="K52"/>
  <c r="K41"/>
  <c r="J41"/>
  <c r="L25" i="3"/>
  <c r="L9"/>
  <c r="K9"/>
  <c r="J9"/>
  <c r="L100" i="2"/>
  <c r="L107"/>
  <c r="H100"/>
  <c r="K100" s="1"/>
  <c r="K107"/>
  <c r="G100"/>
  <c r="J100" s="1"/>
  <c r="J107"/>
  <c r="I88"/>
  <c r="L88" s="1"/>
  <c r="L89"/>
  <c r="K88"/>
  <c r="K89"/>
  <c r="J88"/>
  <c r="J89"/>
  <c r="L79"/>
  <c r="L83"/>
  <c r="J79"/>
  <c r="J83"/>
  <c r="H66"/>
  <c r="K67"/>
  <c r="G66"/>
  <c r="J67"/>
  <c r="I48"/>
  <c r="L52"/>
  <c r="G48"/>
  <c r="J52"/>
  <c r="I33"/>
  <c r="L33" s="1"/>
  <c r="L36"/>
  <c r="G33"/>
  <c r="J33" s="1"/>
  <c r="J36"/>
  <c r="H24"/>
  <c r="K24" s="1"/>
  <c r="K25"/>
  <c r="G24"/>
  <c r="J24" s="1"/>
  <c r="J25"/>
  <c r="I18"/>
  <c r="L18" s="1"/>
  <c r="L19"/>
  <c r="G18"/>
  <c r="J18" s="1"/>
  <c r="J19"/>
  <c r="I12"/>
  <c r="L12" s="1"/>
  <c r="L13"/>
  <c r="H12"/>
  <c r="K12" s="1"/>
  <c r="K13"/>
  <c r="G12"/>
  <c r="J12" s="1"/>
  <c r="J13"/>
  <c r="K31" i="3"/>
  <c r="F31"/>
  <c r="F44"/>
  <c r="L44" s="1"/>
  <c r="H44"/>
  <c r="G44"/>
  <c r="I31"/>
  <c r="I18"/>
  <c r="F7" l="1"/>
  <c r="F61" s="1"/>
  <c r="I7"/>
  <c r="L31"/>
  <c r="G7"/>
  <c r="G61" s="1"/>
  <c r="H47" i="2"/>
  <c r="K47" s="1"/>
  <c r="K48"/>
  <c r="J31" i="3"/>
  <c r="J25"/>
  <c r="H65" i="2"/>
  <c r="K65" s="1"/>
  <c r="K66"/>
  <c r="G65"/>
  <c r="J65" s="1"/>
  <c r="J66"/>
  <c r="I47"/>
  <c r="L47" s="1"/>
  <c r="L48"/>
  <c r="G47"/>
  <c r="J47" s="1"/>
  <c r="J48"/>
  <c r="J18" i="3"/>
  <c r="J20"/>
  <c r="L18"/>
  <c r="L20"/>
  <c r="H7"/>
  <c r="H61" s="1"/>
  <c r="E44"/>
  <c r="D44"/>
  <c r="J38"/>
  <c r="K44" l="1"/>
  <c r="E7"/>
  <c r="J44"/>
  <c r="D7"/>
  <c r="D61" s="1"/>
  <c r="L7"/>
  <c r="I61"/>
  <c r="K38"/>
  <c r="J7" l="1"/>
  <c r="K7"/>
  <c r="E61"/>
</calcChain>
</file>

<file path=xl/sharedStrings.xml><?xml version="1.0" encoding="utf-8"?>
<sst xmlns="http://schemas.openxmlformats.org/spreadsheetml/2006/main" count="755" uniqueCount="412">
  <si>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</si>
  <si>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</si>
  <si>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</si>
  <si>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</si>
  <si>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</si>
  <si>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</si>
  <si>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</si>
  <si>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</si>
  <si>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</si>
  <si>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</si>
  <si>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</si>
  <si>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</si>
  <si>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</si>
  <si>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</si>
  <si>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</si>
  <si>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</si>
  <si>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</si>
  <si>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</si>
  <si>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</si>
  <si>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</si>
  <si>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</si>
  <si>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</si>
  <si>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</si>
  <si>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</si>
  <si>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</si>
  <si>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</si>
  <si>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</si>
  <si>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</si>
  <si>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</si>
  <si>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</si>
  <si>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</si>
  <si>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</si>
  <si>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</si>
  <si>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</si>
  <si>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</si>
  <si>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</si>
  <si>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</si>
  <si>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</si>
  <si>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</si>
  <si>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</si>
  <si>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</si>
  <si>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</si>
  <si>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</si>
  <si>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</si>
  <si>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</si>
  <si>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</si>
  <si>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</si>
  <si>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</si>
  <si>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</si>
  <si>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</si>
  <si>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</si>
  <si>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</si>
  <si>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</si>
  <si>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</si>
  <si>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</si>
  <si>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</si>
  <si>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</si>
  <si>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</si>
  <si>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</si>
  <si>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</si>
  <si>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</si>
  <si>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</si>
  <si>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</si>
  <si>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</si>
  <si>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</si>
  <si>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</si>
  <si>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</si>
  <si>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</si>
  <si>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</si>
  <si>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</si>
  <si>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</si>
  <si>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</si>
  <si>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</si>
  <si>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</si>
  <si>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</si>
  <si>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</si>
  <si>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</si>
  <si>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</si>
  <si>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</si>
  <si>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</si>
  <si>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</si>
  <si>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</si>
  <si>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</si>
  <si>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</si>
  <si>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</si>
  <si>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</si>
  <si>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</si>
  <si>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</si>
  <si>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</si>
  <si>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</si>
  <si>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</si>
  <si>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</si>
  <si>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</si>
  <si>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</si>
  <si>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</si>
  <si>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</si>
  <si>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</si>
  <si>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</si>
  <si>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</si>
  <si>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</si>
  <si>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</si>
  <si>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</si>
  <si>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</si>
  <si>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</si>
  <si>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</si>
  <si>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</si>
  <si>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</si>
  <si>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</si>
  <si>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</si>
  <si>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</si>
  <si>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</si>
  <si>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</si>
  <si>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</si>
  <si>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</si>
  <si>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</si>
  <si>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</si>
  <si>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</si>
  <si>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</si>
  <si>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</si>
  <si>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</si>
  <si>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</si>
  <si>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</si>
  <si>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</si>
  <si>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</si>
  <si>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</si>
  <si>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</si>
  <si>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</si>
  <si>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</si>
  <si>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</si>
  <si>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</si>
  <si>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</si>
  <si>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</si>
  <si>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</si>
  <si>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</si>
  <si>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</si>
  <si>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</si>
  <si>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</si>
  <si>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</si>
  <si>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</si>
  <si>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</si>
  <si>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</si>
  <si>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</si>
  <si>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</si>
  <si>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</si>
  <si>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</si>
  <si>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</si>
  <si>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</si>
  <si>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</si>
  <si>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</si>
  <si>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</si>
  <si>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</si>
  <si>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</si>
  <si>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</si>
  <si>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</si>
  <si>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</si>
  <si>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</si>
  <si>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</si>
  <si>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</si>
  <si>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</si>
  <si>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</si>
  <si>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</si>
  <si>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</si>
  <si>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</si>
  <si>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</si>
  <si>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</si>
  <si>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</si>
  <si>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</si>
  <si>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</si>
  <si>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</si>
  <si>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</si>
  <si>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</si>
  <si>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</si>
  <si>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</si>
  <si>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</si>
  <si>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</si>
  <si>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</si>
  <si>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</si>
  <si>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</si>
  <si>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</si>
  <si>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</si>
  <si>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</si>
  <si>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</si>
  <si>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</si>
  <si>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</si>
  <si>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</si>
  <si>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</si>
  <si>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</si>
  <si>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</si>
  <si>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</si>
  <si>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</si>
  <si>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</si>
  <si>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</si>
  <si>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</si>
  <si>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</si>
  <si>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</si>
  <si>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</si>
  <si>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</si>
  <si>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</si>
  <si>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</si>
  <si>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</si>
  <si>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</si>
  <si>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</si>
  <si>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</si>
  <si>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</si>
  <si>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</si>
  <si>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</si>
  <si>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</si>
  <si>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</si>
  <si>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</si>
  <si>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</si>
  <si>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</si>
  <si>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</si>
  <si>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</si>
  <si>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</si>
  <si>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</si>
  <si>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</si>
  <si>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</si>
  <si>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</si>
  <si>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</si>
  <si>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</si>
  <si>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</si>
  <si>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</si>
  <si>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</si>
  <si>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</si>
  <si>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</si>
  <si>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</si>
  <si>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</si>
  <si>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</si>
  <si>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</si>
  <si>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</si>
  <si>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</si>
  <si>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</si>
  <si>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</si>
  <si>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</si>
  <si>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</si>
  <si>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</si>
  <si>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</si>
  <si>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</si>
  <si>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</si>
  <si>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</si>
  <si>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</si>
  <si>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</si>
  <si>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</si>
  <si>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</si>
  <si>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</si>
  <si>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</si>
  <si>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</si>
  <si>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</si>
  <si>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</si>
  <si>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</si>
  <si>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</si>
  <si>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</si>
  <si>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</si>
  <si>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</si>
  <si>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</si>
  <si>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</si>
  <si>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</si>
  <si>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</si>
  <si>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</si>
  <si>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</si>
  <si>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</si>
  <si>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</si>
  <si>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</si>
  <si>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</si>
  <si>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</si>
  <si>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</si>
  <si>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</si>
  <si>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</si>
  <si>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</si>
  <si>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</si>
  <si>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</si>
  <si>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</si>
  <si>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</si>
  <si>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</si>
  <si>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</si>
  <si>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</si>
  <si>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</si>
  <si>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</si>
  <si>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</si>
  <si>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</si>
  <si>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</si>
  <si>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</si>
  <si>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</si>
  <si>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</si>
  <si>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</si>
  <si>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</si>
  <si>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</si>
  <si>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</si>
  <si>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</si>
  <si>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</si>
  <si>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</si>
  <si>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</si>
  <si>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</si>
  <si>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</si>
  <si>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</si>
  <si>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</si>
  <si>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</si>
  <si>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</si>
  <si>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</si>
  <si>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</si>
  <si>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</si>
  <si>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</si>
  <si>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</si>
  <si>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</si>
  <si>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</si>
  <si>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</si>
  <si>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</si>
  <si>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</si>
  <si>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</si>
  <si>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</si>
  <si>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</si>
  <si>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</si>
  <si>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</si>
  <si>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</si>
  <si>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</si>
  <si>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</si>
  <si>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</si>
  <si>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</si>
  <si>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</si>
  <si>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</si>
  <si>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</si>
  <si>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</si>
  <si>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</si>
  <si>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</si>
  <si>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</si>
  <si>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</si>
  <si>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</si>
  <si>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</si>
  <si>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</si>
  <si>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</si>
  <si>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</si>
  <si>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</si>
  <si>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</si>
  <si>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</si>
  <si>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</si>
  <si>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</si>
  <si>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</si>
  <si>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</si>
  <si>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</si>
  <si>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</si>
  <si>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</si>
  <si>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</si>
  <si>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</si>
  <si>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</si>
  <si>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</si>
  <si>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</si>
  <si>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</si>
  <si>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</si>
  <si>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</si>
  <si>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</si>
  <si>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</si>
  <si>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</si>
  <si>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</si>
  <si>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</si>
  <si>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</si>
  <si>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</si>
  <si>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</si>
  <si>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</si>
  <si>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</si>
  <si>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</si>
  <si>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</si>
  <si>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</si>
  <si>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</si>
  <si>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</si>
  <si>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</si>
  <si>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</si>
  <si>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</si>
  <si>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</si>
  <si>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</si>
  <si>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</si>
  <si>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</si>
  <si>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</si>
  <si>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000 1160601001 0000 140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</si>
  <si>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</si>
  <si>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</si>
  <si>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</si>
  <si>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</si>
  <si>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</si>
  <si>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</si>
  <si>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</si>
  <si>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</si>
  <si>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</si>
  <si>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</si>
  <si>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</si>
  <si>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</si>
  <si>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</si>
  <si>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</si>
  <si>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</si>
  <si>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</si>
  <si>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</si>
  <si>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</si>
  <si>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</si>
  <si>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</si>
  <si>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</si>
  <si>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</si>
  <si>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</si>
  <si>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</si>
  <si>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</si>
  <si>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</si>
  <si>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</si>
  <si>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</si>
  <si>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</si>
  <si>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</si>
  <si>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000 105 01002 101 000 110</t>
  </si>
  <si>
    <t>Всего расходов</t>
  </si>
  <si>
    <t xml:space="preserve"> 000 2020499900 0000 151</t>
  </si>
  <si>
    <t xml:space="preserve">СПРАВКА ОБ ИСПОЛНЕНИИ КОНСОЛИДИРОВАННОГО БЮДЖЕТА МАМСКО-ЧУЙСКОГО РАЙОНА ЗА ОКТЯБРЬ 2017 ГОДА 
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</si>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</sst>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opLeftCell="A63" workbookViewId="0">
      <selection activeCell="H121" sqref="H121"/>
    </sheetView>
  </sheetViews>
  <sheetFormatPr defaultRowHeight="1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>
      <c r="A1" s="2"/>
      <c r="B1" s="78" t="s">
        <v>406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>
      <c r="A4" s="3"/>
      <c r="B4" s="3"/>
      <c r="C4" s="3" t="s">
        <v>361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359</v>
      </c>
      <c r="H6" s="77"/>
      <c r="I6" s="77"/>
      <c r="J6" s="75" t="s">
        <v>375</v>
      </c>
      <c r="K6" s="75" t="s">
        <v>376</v>
      </c>
      <c r="L6" s="75" t="s">
        <v>377</v>
      </c>
      <c r="M6" s="5"/>
    </row>
    <row r="7" spans="1:13" ht="140.44999999999999" customHeight="1">
      <c r="A7" s="80"/>
      <c r="B7" s="80"/>
      <c r="C7" s="80"/>
      <c r="D7" s="17" t="s">
        <v>360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386</v>
      </c>
      <c r="K8" s="19" t="s">
        <v>387</v>
      </c>
      <c r="L8" s="19" t="s">
        <v>388</v>
      </c>
      <c r="M8" s="5"/>
    </row>
    <row r="9" spans="1:13" ht="21.75" customHeight="1">
      <c r="A9" s="63" t="s">
        <v>18</v>
      </c>
      <c r="B9" s="64" t="s">
        <v>19</v>
      </c>
      <c r="C9" s="65" t="s">
        <v>20</v>
      </c>
      <c r="D9" s="66">
        <v>416924147.19</v>
      </c>
      <c r="E9" s="66">
        <v>385343447.19</v>
      </c>
      <c r="F9" s="66">
        <v>78632200</v>
      </c>
      <c r="G9" s="66">
        <v>323451937.18000001</v>
      </c>
      <c r="H9" s="66">
        <v>295129233.50999999</v>
      </c>
      <c r="I9" s="66">
        <v>66504873.57</v>
      </c>
      <c r="J9" s="66">
        <f>G9/D9*100</f>
        <v>77.580523785924299</v>
      </c>
      <c r="K9" s="66">
        <f>H9/E9*100</f>
        <v>76.588621309675887</v>
      </c>
      <c r="L9" s="66">
        <f>I9/F9*100</f>
        <v>84.577149780878571</v>
      </c>
      <c r="M9" s="7"/>
    </row>
    <row r="10" spans="1:13" ht="22.5" customHeight="1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>
      <c r="A11" s="59" t="s">
        <v>23</v>
      </c>
      <c r="B11" s="60" t="s">
        <v>19</v>
      </c>
      <c r="C11" s="61" t="s">
        <v>24</v>
      </c>
      <c r="D11" s="66">
        <v>51608300</v>
      </c>
      <c r="E11" s="66">
        <v>39934600</v>
      </c>
      <c r="F11" s="66">
        <v>11673700</v>
      </c>
      <c r="G11" s="66">
        <v>40711513.909999996</v>
      </c>
      <c r="H11" s="66">
        <v>30853961.289999999</v>
      </c>
      <c r="I11" s="66">
        <v>9857552.6199999992</v>
      </c>
      <c r="J11" s="66">
        <f t="shared" ref="J11:L43" si="0">G11/D11*100</f>
        <v>78.885593809522874</v>
      </c>
      <c r="K11" s="66">
        <f t="shared" ref="K11:K43" si="1">H11/E11*100</f>
        <v>77.261225328411953</v>
      </c>
      <c r="L11" s="66">
        <f t="shared" ref="L11:L43" si="2">I11/F11*100</f>
        <v>84.442401466544453</v>
      </c>
      <c r="M11" s="7"/>
    </row>
    <row r="12" spans="1:13" ht="15" customHeight="1">
      <c r="A12" s="59" t="s">
        <v>25</v>
      </c>
      <c r="B12" s="60" t="s">
        <v>19</v>
      </c>
      <c r="C12" s="61" t="s">
        <v>26</v>
      </c>
      <c r="D12" s="62">
        <f t="shared" ref="D12:I12" si="3">SUM(D13)</f>
        <v>27248000</v>
      </c>
      <c r="E12" s="62">
        <f t="shared" si="3"/>
        <v>19358000</v>
      </c>
      <c r="F12" s="62">
        <f t="shared" si="3"/>
        <v>7890000</v>
      </c>
      <c r="G12" s="62">
        <f t="shared" si="3"/>
        <v>26431985.290000003</v>
      </c>
      <c r="H12" s="62">
        <f t="shared" si="3"/>
        <v>20007344.130000003</v>
      </c>
      <c r="I12" s="62">
        <f t="shared" si="3"/>
        <v>6424641.1599999992</v>
      </c>
      <c r="J12" s="66">
        <f t="shared" si="0"/>
        <v>97.005230805930722</v>
      </c>
      <c r="K12" s="66">
        <f t="shared" si="1"/>
        <v>103.35439678685816</v>
      </c>
      <c r="L12" s="66">
        <f t="shared" si="2"/>
        <v>81.427644613434708</v>
      </c>
      <c r="M12" s="7"/>
    </row>
    <row r="13" spans="1:13" ht="15" customHeight="1">
      <c r="A13" s="26" t="s">
        <v>27</v>
      </c>
      <c r="B13" s="27" t="s">
        <v>19</v>
      </c>
      <c r="C13" s="28" t="s">
        <v>28</v>
      </c>
      <c r="D13" s="29">
        <f t="shared" ref="D13:I13" si="4">SUM(D14:D17)</f>
        <v>27248000</v>
      </c>
      <c r="E13" s="29">
        <f t="shared" si="4"/>
        <v>19358000</v>
      </c>
      <c r="F13" s="29">
        <f t="shared" si="4"/>
        <v>7890000</v>
      </c>
      <c r="G13" s="29">
        <f t="shared" si="4"/>
        <v>26431985.290000003</v>
      </c>
      <c r="H13" s="29">
        <f t="shared" si="4"/>
        <v>20007344.130000003</v>
      </c>
      <c r="I13" s="29">
        <f t="shared" si="4"/>
        <v>6424641.1599999992</v>
      </c>
      <c r="J13" s="22">
        <f t="shared" si="0"/>
        <v>97.005230805930722</v>
      </c>
      <c r="K13" s="22">
        <f t="shared" si="1"/>
        <v>103.35439678685816</v>
      </c>
      <c r="L13" s="22">
        <f t="shared" si="2"/>
        <v>81.427644613434708</v>
      </c>
      <c r="M13" s="7"/>
    </row>
    <row r="14" spans="1:13" ht="84.75" customHeight="1">
      <c r="A14" s="26" t="s">
        <v>29</v>
      </c>
      <c r="B14" s="27" t="s">
        <v>19</v>
      </c>
      <c r="C14" s="28" t="s">
        <v>30</v>
      </c>
      <c r="D14" s="29">
        <v>27164000</v>
      </c>
      <c r="E14" s="29">
        <v>19283000</v>
      </c>
      <c r="F14" s="29">
        <v>7881000</v>
      </c>
      <c r="G14" s="29">
        <v>26398303.02</v>
      </c>
      <c r="H14" s="29">
        <v>19981827.25</v>
      </c>
      <c r="I14" s="29">
        <v>6416475.7699999996</v>
      </c>
      <c r="J14" s="22">
        <f t="shared" si="0"/>
        <v>97.181206817847155</v>
      </c>
      <c r="K14" s="22">
        <f t="shared" si="1"/>
        <v>103.62405875641758</v>
      </c>
      <c r="L14" s="22">
        <f t="shared" si="2"/>
        <v>81.417025377490162</v>
      </c>
      <c r="M14" s="7"/>
    </row>
    <row r="15" spans="1:13" ht="126" customHeight="1">
      <c r="A15" s="26" t="s">
        <v>31</v>
      </c>
      <c r="B15" s="27" t="s">
        <v>19</v>
      </c>
      <c r="C15" s="28" t="s">
        <v>32</v>
      </c>
      <c r="D15" s="29">
        <v>21500</v>
      </c>
      <c r="E15" s="29">
        <v>15000</v>
      </c>
      <c r="F15" s="29">
        <v>6500</v>
      </c>
      <c r="G15" s="29">
        <v>-20865.080000000002</v>
      </c>
      <c r="H15" s="29">
        <v>-15806.88</v>
      </c>
      <c r="I15" s="29">
        <v>-5058.2</v>
      </c>
      <c r="J15" s="22">
        <f t="shared" si="0"/>
        <v>-97.046883720930239</v>
      </c>
      <c r="K15" s="22">
        <f t="shared" si="1"/>
        <v>-105.37919999999998</v>
      </c>
      <c r="L15" s="22">
        <f t="shared" si="2"/>
        <v>-77.818461538461534</v>
      </c>
      <c r="M15" s="7"/>
    </row>
    <row r="16" spans="1:13" ht="62.25" customHeight="1">
      <c r="A16" s="26" t="s">
        <v>33</v>
      </c>
      <c r="B16" s="27" t="s">
        <v>19</v>
      </c>
      <c r="C16" s="28" t="s">
        <v>34</v>
      </c>
      <c r="D16" s="29">
        <v>47500</v>
      </c>
      <c r="E16" s="29">
        <v>45000</v>
      </c>
      <c r="F16" s="29">
        <v>2500</v>
      </c>
      <c r="G16" s="29">
        <v>29962.35</v>
      </c>
      <c r="H16" s="29">
        <v>22698.76</v>
      </c>
      <c r="I16" s="29">
        <v>7263.59</v>
      </c>
      <c r="J16" s="22">
        <f t="shared" si="0"/>
        <v>63.078631578947366</v>
      </c>
      <c r="K16" s="22">
        <f t="shared" si="1"/>
        <v>50.441688888888883</v>
      </c>
      <c r="L16" s="22">
        <f t="shared" si="2"/>
        <v>290.54359999999997</v>
      </c>
      <c r="M16" s="7"/>
    </row>
    <row r="17" spans="1:13" ht="89.25" customHeight="1">
      <c r="A17" s="26" t="s">
        <v>35</v>
      </c>
      <c r="B17" s="27" t="s">
        <v>19</v>
      </c>
      <c r="C17" s="28" t="s">
        <v>36</v>
      </c>
      <c r="D17" s="29">
        <v>15000</v>
      </c>
      <c r="E17" s="29">
        <v>15000</v>
      </c>
      <c r="F17" s="29">
        <v>0</v>
      </c>
      <c r="G17" s="29">
        <v>24585</v>
      </c>
      <c r="H17" s="29">
        <v>18625</v>
      </c>
      <c r="I17" s="29">
        <v>5960</v>
      </c>
      <c r="J17" s="22">
        <f t="shared" si="0"/>
        <v>163.9</v>
      </c>
      <c r="K17" s="22">
        <f t="shared" si="1"/>
        <v>124.16666666666667</v>
      </c>
      <c r="L17" s="22" t="e">
        <f t="shared" si="2"/>
        <v>#DIV/0!</v>
      </c>
      <c r="M17" s="7"/>
    </row>
    <row r="18" spans="1:13" ht="48" customHeight="1">
      <c r="A18" s="59" t="s">
        <v>37</v>
      </c>
      <c r="B18" s="60" t="s">
        <v>19</v>
      </c>
      <c r="C18" s="61" t="s">
        <v>38</v>
      </c>
      <c r="D18" s="62">
        <f t="shared" ref="D18:I18" si="5">SUM(D19)</f>
        <v>2077700</v>
      </c>
      <c r="E18" s="62">
        <f t="shared" si="5"/>
        <v>0</v>
      </c>
      <c r="F18" s="62">
        <f t="shared" si="5"/>
        <v>2077700</v>
      </c>
      <c r="G18" s="62">
        <f t="shared" si="5"/>
        <v>1840552.8900000001</v>
      </c>
      <c r="H18" s="62">
        <f t="shared" si="5"/>
        <v>0</v>
      </c>
      <c r="I18" s="62">
        <f t="shared" si="5"/>
        <v>1840552.8900000001</v>
      </c>
      <c r="J18" s="66">
        <f t="shared" si="0"/>
        <v>88.586075468065644</v>
      </c>
      <c r="K18" s="66" t="e">
        <f t="shared" si="1"/>
        <v>#DIV/0!</v>
      </c>
      <c r="L18" s="66">
        <f t="shared" si="2"/>
        <v>88.586075468065644</v>
      </c>
      <c r="M18" s="7"/>
    </row>
    <row r="19" spans="1:13" ht="44.25" customHeight="1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2077700</v>
      </c>
      <c r="E19" s="29">
        <f t="shared" si="6"/>
        <v>0</v>
      </c>
      <c r="F19" s="29">
        <f t="shared" si="6"/>
        <v>2077700</v>
      </c>
      <c r="G19" s="29">
        <f t="shared" si="6"/>
        <v>1840552.8900000001</v>
      </c>
      <c r="H19" s="29">
        <f t="shared" si="6"/>
        <v>0</v>
      </c>
      <c r="I19" s="29">
        <f t="shared" si="6"/>
        <v>1840552.8900000001</v>
      </c>
      <c r="J19" s="22">
        <f t="shared" si="0"/>
        <v>88.586075468065644</v>
      </c>
      <c r="K19" s="22" t="e">
        <f t="shared" si="1"/>
        <v>#DIV/0!</v>
      </c>
      <c r="L19" s="22">
        <f t="shared" si="2"/>
        <v>88.586075468065644</v>
      </c>
      <c r="M19" s="7"/>
    </row>
    <row r="20" spans="1:13" ht="76.5" customHeight="1">
      <c r="A20" s="26" t="s">
        <v>41</v>
      </c>
      <c r="B20" s="27" t="s">
        <v>19</v>
      </c>
      <c r="C20" s="28" t="s">
        <v>42</v>
      </c>
      <c r="D20" s="29">
        <v>682500</v>
      </c>
      <c r="E20" s="29" t="s">
        <v>21</v>
      </c>
      <c r="F20" s="29">
        <v>682500</v>
      </c>
      <c r="G20" s="29">
        <v>747621.81</v>
      </c>
      <c r="H20" s="29" t="s">
        <v>21</v>
      </c>
      <c r="I20" s="29">
        <v>747621.81</v>
      </c>
      <c r="J20" s="22">
        <f t="shared" si="0"/>
        <v>109.54165714285715</v>
      </c>
      <c r="K20" s="22" t="e">
        <f t="shared" si="1"/>
        <v>#VALUE!</v>
      </c>
      <c r="L20" s="22">
        <f t="shared" si="2"/>
        <v>109.54165714285715</v>
      </c>
      <c r="M20" s="7"/>
    </row>
    <row r="21" spans="1:13" ht="89.25" customHeight="1">
      <c r="A21" s="26" t="s">
        <v>43</v>
      </c>
      <c r="B21" s="27" t="s">
        <v>19</v>
      </c>
      <c r="C21" s="28" t="s">
        <v>44</v>
      </c>
      <c r="D21" s="29">
        <v>12700</v>
      </c>
      <c r="E21" s="29" t="s">
        <v>21</v>
      </c>
      <c r="F21" s="29">
        <v>12700</v>
      </c>
      <c r="G21" s="29">
        <v>7829.2</v>
      </c>
      <c r="H21" s="29" t="s">
        <v>21</v>
      </c>
      <c r="I21" s="29">
        <v>7829.2</v>
      </c>
      <c r="J21" s="22">
        <f t="shared" si="0"/>
        <v>61.647244094488187</v>
      </c>
      <c r="K21" s="22" t="e">
        <f t="shared" si="1"/>
        <v>#VALUE!</v>
      </c>
      <c r="L21" s="22">
        <f t="shared" si="2"/>
        <v>61.647244094488187</v>
      </c>
      <c r="M21" s="7"/>
    </row>
    <row r="22" spans="1:13" ht="76.5" customHeight="1">
      <c r="A22" s="26" t="s">
        <v>45</v>
      </c>
      <c r="B22" s="27" t="s">
        <v>19</v>
      </c>
      <c r="C22" s="28" t="s">
        <v>46</v>
      </c>
      <c r="D22" s="29">
        <v>1466400</v>
      </c>
      <c r="E22" s="29" t="s">
        <v>21</v>
      </c>
      <c r="F22" s="29">
        <v>1466400</v>
      </c>
      <c r="G22" s="29">
        <v>1231015.8600000001</v>
      </c>
      <c r="H22" s="29" t="s">
        <v>21</v>
      </c>
      <c r="I22" s="29">
        <v>1231015.8600000001</v>
      </c>
      <c r="J22" s="22">
        <f t="shared" si="0"/>
        <v>83.948162847790513</v>
      </c>
      <c r="K22" s="22" t="e">
        <f t="shared" si="1"/>
        <v>#VALUE!</v>
      </c>
      <c r="L22" s="22">
        <f t="shared" si="2"/>
        <v>83.948162847790513</v>
      </c>
      <c r="M22" s="7"/>
    </row>
    <row r="23" spans="1:13" ht="76.5" customHeight="1">
      <c r="A23" s="26" t="s">
        <v>47</v>
      </c>
      <c r="B23" s="27" t="s">
        <v>19</v>
      </c>
      <c r="C23" s="28" t="s">
        <v>48</v>
      </c>
      <c r="D23" s="29">
        <v>-83900</v>
      </c>
      <c r="E23" s="29" t="s">
        <v>21</v>
      </c>
      <c r="F23" s="29">
        <v>-83900</v>
      </c>
      <c r="G23" s="29">
        <v>-145913.98000000001</v>
      </c>
      <c r="H23" s="29" t="s">
        <v>21</v>
      </c>
      <c r="I23" s="29">
        <v>-145913.98000000001</v>
      </c>
      <c r="J23" s="22">
        <f t="shared" si="0"/>
        <v>173.9141597139452</v>
      </c>
      <c r="K23" s="22" t="e">
        <f t="shared" si="1"/>
        <v>#VALUE!</v>
      </c>
      <c r="L23" s="22">
        <f t="shared" si="2"/>
        <v>173.9141597139452</v>
      </c>
      <c r="M23" s="7"/>
    </row>
    <row r="24" spans="1:13" ht="33.75" customHeight="1">
      <c r="A24" s="59" t="s">
        <v>49</v>
      </c>
      <c r="B24" s="60" t="s">
        <v>19</v>
      </c>
      <c r="C24" s="61" t="s">
        <v>50</v>
      </c>
      <c r="D24" s="62">
        <f>D25+D30</f>
        <v>2802000</v>
      </c>
      <c r="E24" s="62">
        <f>E25+E30</f>
        <v>2802000</v>
      </c>
      <c r="F24" s="62">
        <v>0</v>
      </c>
      <c r="G24" s="62">
        <f>G25+G30</f>
        <v>2467861.36</v>
      </c>
      <c r="H24" s="62">
        <f>H25+H30</f>
        <v>2467861.36</v>
      </c>
      <c r="I24" s="62">
        <v>0</v>
      </c>
      <c r="J24" s="66">
        <f t="shared" si="0"/>
        <v>88.074995003568873</v>
      </c>
      <c r="K24" s="66">
        <f t="shared" si="1"/>
        <v>88.074995003568873</v>
      </c>
      <c r="L24" s="66" t="e">
        <f t="shared" si="2"/>
        <v>#DIV/0!</v>
      </c>
      <c r="M24" s="7"/>
    </row>
    <row r="25" spans="1:13" ht="48" customHeight="1">
      <c r="A25" s="58" t="s">
        <v>369</v>
      </c>
      <c r="B25" s="27" t="s">
        <v>19</v>
      </c>
      <c r="C25" s="28" t="s">
        <v>370</v>
      </c>
      <c r="D25" s="29">
        <f>SUM(D26:D29)</f>
        <v>802000</v>
      </c>
      <c r="E25" s="29">
        <f>SUM(E26:E29)</f>
        <v>802000</v>
      </c>
      <c r="F25" s="29">
        <f>SUM(F26:F29)</f>
        <v>0</v>
      </c>
      <c r="G25" s="29">
        <f>SUM(G26:G29)</f>
        <v>403375.63999999996</v>
      </c>
      <c r="H25" s="29">
        <f>SUM(H26:H29)</f>
        <v>403375.63999999996</v>
      </c>
      <c r="I25" s="29">
        <v>0</v>
      </c>
      <c r="J25" s="22">
        <f t="shared" si="0"/>
        <v>50.296214463840393</v>
      </c>
      <c r="K25" s="22">
        <f t="shared" si="1"/>
        <v>50.296214463840393</v>
      </c>
      <c r="L25" s="22" t="e">
        <f t="shared" si="2"/>
        <v>#DIV/0!</v>
      </c>
      <c r="M25" s="7"/>
    </row>
    <row r="26" spans="1:13" ht="48.75" customHeight="1">
      <c r="A26" s="58" t="s">
        <v>364</v>
      </c>
      <c r="B26" s="27" t="s">
        <v>19</v>
      </c>
      <c r="C26" s="28" t="s">
        <v>365</v>
      </c>
      <c r="D26" s="29">
        <v>528000</v>
      </c>
      <c r="E26" s="29">
        <v>528000</v>
      </c>
      <c r="F26" s="29">
        <v>0</v>
      </c>
      <c r="G26" s="29">
        <v>196511.54</v>
      </c>
      <c r="H26" s="29">
        <v>196511.54</v>
      </c>
      <c r="I26" s="29">
        <v>0</v>
      </c>
      <c r="J26" s="22">
        <f t="shared" si="0"/>
        <v>37.2180946969697</v>
      </c>
      <c r="K26" s="22">
        <f t="shared" si="1"/>
        <v>37.2180946969697</v>
      </c>
      <c r="L26" s="22" t="e">
        <f t="shared" si="2"/>
        <v>#DIV/0!</v>
      </c>
      <c r="M26" s="7"/>
    </row>
    <row r="27" spans="1:13" ht="45" customHeight="1">
      <c r="A27" s="58" t="s">
        <v>366</v>
      </c>
      <c r="B27" s="27" t="s">
        <v>19</v>
      </c>
      <c r="C27" s="28" t="s">
        <v>403</v>
      </c>
      <c r="D27" s="29">
        <v>191000</v>
      </c>
      <c r="E27" s="29">
        <v>191000</v>
      </c>
      <c r="F27" s="29">
        <v>0</v>
      </c>
      <c r="G27" s="29">
        <v>214545.94</v>
      </c>
      <c r="H27" s="29">
        <v>214545.94</v>
      </c>
      <c r="I27" s="29">
        <v>0</v>
      </c>
      <c r="J27" s="22">
        <f t="shared" si="0"/>
        <v>112.32771727748691</v>
      </c>
      <c r="K27" s="22">
        <f t="shared" si="1"/>
        <v>112.32771727748691</v>
      </c>
      <c r="L27" s="22" t="e">
        <f t="shared" si="2"/>
        <v>#DIV/0!</v>
      </c>
      <c r="M27" s="7"/>
    </row>
    <row r="28" spans="1:13" ht="45" customHeight="1">
      <c r="A28" s="58" t="s">
        <v>401</v>
      </c>
      <c r="B28" s="27" t="s">
        <v>19</v>
      </c>
      <c r="C28" s="28" t="s">
        <v>402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2" t="e">
        <f t="shared" si="0"/>
        <v>#DIV/0!</v>
      </c>
      <c r="K28" s="22" t="e">
        <f t="shared" si="0"/>
        <v>#DIV/0!</v>
      </c>
      <c r="L28" s="22" t="e">
        <f t="shared" si="0"/>
        <v>#DIV/0!</v>
      </c>
      <c r="M28" s="7"/>
    </row>
    <row r="29" spans="1:13" ht="45" customHeight="1">
      <c r="A29" s="58" t="s">
        <v>367</v>
      </c>
      <c r="B29" s="27" t="s">
        <v>19</v>
      </c>
      <c r="C29" s="28" t="s">
        <v>368</v>
      </c>
      <c r="D29" s="29">
        <v>83000</v>
      </c>
      <c r="E29" s="29">
        <v>83000</v>
      </c>
      <c r="F29" s="29">
        <v>0</v>
      </c>
      <c r="G29" s="29">
        <v>-7681.84</v>
      </c>
      <c r="H29" s="29">
        <v>-7681.84</v>
      </c>
      <c r="I29" s="29">
        <v>0</v>
      </c>
      <c r="J29" s="22">
        <f t="shared" si="0"/>
        <v>-9.2552289156626522</v>
      </c>
      <c r="K29" s="22">
        <f t="shared" si="1"/>
        <v>-9.2552289156626522</v>
      </c>
      <c r="L29" s="22" t="e">
        <f t="shared" si="2"/>
        <v>#DIV/0!</v>
      </c>
      <c r="M29" s="7"/>
    </row>
    <row r="30" spans="1:13" ht="33.75" customHeight="1">
      <c r="A30" s="26" t="s">
        <v>51</v>
      </c>
      <c r="B30" s="27" t="s">
        <v>19</v>
      </c>
      <c r="C30" s="28" t="s">
        <v>52</v>
      </c>
      <c r="D30" s="29">
        <v>2000000</v>
      </c>
      <c r="E30" s="29">
        <v>2000000</v>
      </c>
      <c r="F30" s="29">
        <v>0</v>
      </c>
      <c r="G30" s="29">
        <v>2064485.72</v>
      </c>
      <c r="H30" s="29">
        <v>2064485.72</v>
      </c>
      <c r="I30" s="29">
        <v>0</v>
      </c>
      <c r="J30" s="22">
        <f t="shared" si="0"/>
        <v>103.22428599999999</v>
      </c>
      <c r="K30" s="22">
        <f t="shared" si="1"/>
        <v>103.22428599999999</v>
      </c>
      <c r="L30" s="22" t="e">
        <f t="shared" si="2"/>
        <v>#DIV/0!</v>
      </c>
      <c r="M30" s="7"/>
    </row>
    <row r="31" spans="1:13" ht="30.75" customHeight="1">
      <c r="A31" s="26" t="s">
        <v>51</v>
      </c>
      <c r="B31" s="27" t="s">
        <v>19</v>
      </c>
      <c r="C31" s="28" t="s">
        <v>53</v>
      </c>
      <c r="D31" s="29">
        <v>2000000</v>
      </c>
      <c r="E31" s="29">
        <v>2000000</v>
      </c>
      <c r="F31" s="29">
        <v>0</v>
      </c>
      <c r="G31" s="29">
        <v>2064485.72</v>
      </c>
      <c r="H31" s="29">
        <v>2064485.72</v>
      </c>
      <c r="I31" s="29">
        <v>0</v>
      </c>
      <c r="J31" s="22">
        <f t="shared" si="0"/>
        <v>103.22428599999999</v>
      </c>
      <c r="K31" s="22">
        <f t="shared" si="1"/>
        <v>103.22428599999999</v>
      </c>
      <c r="L31" s="22" t="e">
        <f t="shared" si="2"/>
        <v>#DIV/0!</v>
      </c>
      <c r="M31" s="7"/>
    </row>
    <row r="32" spans="1:13" ht="57" customHeight="1">
      <c r="A32" s="26" t="s">
        <v>54</v>
      </c>
      <c r="B32" s="27" t="s">
        <v>19</v>
      </c>
      <c r="C32" s="28" t="s">
        <v>55</v>
      </c>
      <c r="D32" s="29" t="s">
        <v>21</v>
      </c>
      <c r="E32" s="29" t="s">
        <v>21</v>
      </c>
      <c r="F32" s="29" t="s">
        <v>21</v>
      </c>
      <c r="G32" s="29">
        <v>-123.58</v>
      </c>
      <c r="H32" s="29">
        <v>-123.58</v>
      </c>
      <c r="I32" s="29" t="s">
        <v>21</v>
      </c>
      <c r="J32" s="22" t="e">
        <f t="shared" si="0"/>
        <v>#VALUE!</v>
      </c>
      <c r="K32" s="22" t="e">
        <f t="shared" si="1"/>
        <v>#VALUE!</v>
      </c>
      <c r="L32" s="22" t="e">
        <f t="shared" si="2"/>
        <v>#VALUE!</v>
      </c>
      <c r="M32" s="7"/>
    </row>
    <row r="33" spans="1:13" ht="15" customHeight="1">
      <c r="A33" s="59" t="s">
        <v>56</v>
      </c>
      <c r="B33" s="60" t="s">
        <v>19</v>
      </c>
      <c r="C33" s="61" t="s">
        <v>57</v>
      </c>
      <c r="D33" s="62">
        <f>D34+D36+D39</f>
        <v>1310000</v>
      </c>
      <c r="E33" s="62"/>
      <c r="F33" s="62">
        <f>F34+F36+F39</f>
        <v>1310000</v>
      </c>
      <c r="G33" s="62">
        <f>G34+G36+G39</f>
        <v>1296064.08</v>
      </c>
      <c r="H33" s="62"/>
      <c r="I33" s="62">
        <f>I34+I36+I39</f>
        <v>1296064.08</v>
      </c>
      <c r="J33" s="66">
        <f t="shared" si="0"/>
        <v>98.936189312977106</v>
      </c>
      <c r="K33" s="66" t="e">
        <f t="shared" si="1"/>
        <v>#DIV/0!</v>
      </c>
      <c r="L33" s="66">
        <f t="shared" si="2"/>
        <v>98.936189312977106</v>
      </c>
      <c r="M33" s="7"/>
    </row>
    <row r="34" spans="1:13" ht="15" customHeight="1">
      <c r="A34" s="26" t="s">
        <v>58</v>
      </c>
      <c r="B34" s="27" t="s">
        <v>19</v>
      </c>
      <c r="C34" s="28" t="s">
        <v>59</v>
      </c>
      <c r="D34" s="29">
        <v>285000</v>
      </c>
      <c r="E34" s="29" t="s">
        <v>21</v>
      </c>
      <c r="F34" s="29">
        <v>285000</v>
      </c>
      <c r="G34" s="29">
        <v>223560.3</v>
      </c>
      <c r="H34" s="29" t="s">
        <v>21</v>
      </c>
      <c r="I34" s="29">
        <v>223560.3</v>
      </c>
      <c r="J34" s="22">
        <f t="shared" si="0"/>
        <v>78.442210526315776</v>
      </c>
      <c r="K34" s="22" t="e">
        <f t="shared" si="1"/>
        <v>#VALUE!</v>
      </c>
      <c r="L34" s="22">
        <f t="shared" si="2"/>
        <v>78.442210526315776</v>
      </c>
      <c r="M34" s="7"/>
    </row>
    <row r="35" spans="1:13" ht="74.25" customHeight="1">
      <c r="A35" s="26" t="s">
        <v>60</v>
      </c>
      <c r="B35" s="27" t="s">
        <v>19</v>
      </c>
      <c r="C35" s="28" t="s">
        <v>407</v>
      </c>
      <c r="D35" s="29">
        <v>285000</v>
      </c>
      <c r="E35" s="29" t="s">
        <v>21</v>
      </c>
      <c r="F35" s="29">
        <v>285000</v>
      </c>
      <c r="G35" s="29">
        <v>223560.3</v>
      </c>
      <c r="H35" s="29" t="s">
        <v>21</v>
      </c>
      <c r="I35" s="29">
        <v>223560.3</v>
      </c>
      <c r="J35" s="22">
        <f t="shared" si="0"/>
        <v>78.442210526315776</v>
      </c>
      <c r="K35" s="22" t="e">
        <f t="shared" si="1"/>
        <v>#VALUE!</v>
      </c>
      <c r="L35" s="22">
        <f t="shared" si="2"/>
        <v>78.442210526315776</v>
      </c>
      <c r="M35" s="7"/>
    </row>
    <row r="36" spans="1:13" ht="15" customHeight="1">
      <c r="A36" s="26" t="s">
        <v>61</v>
      </c>
      <c r="B36" s="27" t="s">
        <v>19</v>
      </c>
      <c r="C36" s="28" t="s">
        <v>62</v>
      </c>
      <c r="D36" s="29">
        <f>D37+D39</f>
        <v>904000</v>
      </c>
      <c r="E36" s="29"/>
      <c r="F36" s="29">
        <f>F37+F39</f>
        <v>904000</v>
      </c>
      <c r="G36" s="29">
        <f>G37+G39</f>
        <v>994259.51</v>
      </c>
      <c r="H36" s="29"/>
      <c r="I36" s="29">
        <f>I37+I39</f>
        <v>994259.51</v>
      </c>
      <c r="J36" s="22">
        <f t="shared" si="0"/>
        <v>109.98445907079646</v>
      </c>
      <c r="K36" s="22" t="e">
        <f t="shared" si="1"/>
        <v>#DIV/0!</v>
      </c>
      <c r="L36" s="22">
        <f t="shared" si="2"/>
        <v>109.98445907079646</v>
      </c>
      <c r="M36" s="7"/>
    </row>
    <row r="37" spans="1:13" ht="15.75" customHeight="1">
      <c r="A37" s="26" t="s">
        <v>63</v>
      </c>
      <c r="B37" s="27" t="s">
        <v>19</v>
      </c>
      <c r="C37" s="28" t="s">
        <v>64</v>
      </c>
      <c r="D37" s="29">
        <v>783000</v>
      </c>
      <c r="E37" s="29" t="s">
        <v>21</v>
      </c>
      <c r="F37" s="29">
        <v>783000</v>
      </c>
      <c r="G37" s="29">
        <v>916015.24</v>
      </c>
      <c r="H37" s="29" t="s">
        <v>21</v>
      </c>
      <c r="I37" s="29">
        <v>916015.24</v>
      </c>
      <c r="J37" s="22">
        <f t="shared" si="0"/>
        <v>116.98789782886334</v>
      </c>
      <c r="K37" s="22" t="e">
        <f t="shared" si="1"/>
        <v>#VALUE!</v>
      </c>
      <c r="L37" s="22">
        <f t="shared" si="2"/>
        <v>116.98789782886334</v>
      </c>
      <c r="M37" s="7"/>
    </row>
    <row r="38" spans="1:13" ht="62.25" customHeight="1">
      <c r="A38" s="26" t="s">
        <v>65</v>
      </c>
      <c r="B38" s="27" t="s">
        <v>19</v>
      </c>
      <c r="C38" s="28" t="s">
        <v>409</v>
      </c>
      <c r="D38" s="29">
        <v>783000</v>
      </c>
      <c r="E38" s="29" t="s">
        <v>21</v>
      </c>
      <c r="F38" s="29">
        <v>783000</v>
      </c>
      <c r="G38" s="29">
        <v>916015.24</v>
      </c>
      <c r="H38" s="29" t="s">
        <v>21</v>
      </c>
      <c r="I38" s="29">
        <v>916015.24</v>
      </c>
      <c r="J38" s="22">
        <f t="shared" si="0"/>
        <v>116.98789782886334</v>
      </c>
      <c r="K38" s="22" t="e">
        <f t="shared" si="1"/>
        <v>#VALUE!</v>
      </c>
      <c r="L38" s="22">
        <f t="shared" si="2"/>
        <v>116.98789782886334</v>
      </c>
      <c r="M38" s="7"/>
    </row>
    <row r="39" spans="1:13" ht="15" customHeight="1">
      <c r="A39" s="26" t="s">
        <v>66</v>
      </c>
      <c r="B39" s="27" t="s">
        <v>19</v>
      </c>
      <c r="C39" s="28" t="s">
        <v>67</v>
      </c>
      <c r="D39" s="29">
        <v>121000</v>
      </c>
      <c r="E39" s="29" t="s">
        <v>21</v>
      </c>
      <c r="F39" s="29">
        <v>121000</v>
      </c>
      <c r="G39" s="29">
        <v>78244.27</v>
      </c>
      <c r="H39" s="29" t="s">
        <v>21</v>
      </c>
      <c r="I39" s="29">
        <v>78244.27</v>
      </c>
      <c r="J39" s="22">
        <f t="shared" si="0"/>
        <v>64.664685950413229</v>
      </c>
      <c r="K39" s="22" t="e">
        <f t="shared" si="1"/>
        <v>#VALUE!</v>
      </c>
      <c r="L39" s="22">
        <f t="shared" si="2"/>
        <v>64.664685950413229</v>
      </c>
      <c r="M39" s="7"/>
    </row>
    <row r="40" spans="1:13" ht="63" customHeight="1">
      <c r="A40" s="26" t="s">
        <v>68</v>
      </c>
      <c r="B40" s="27" t="s">
        <v>19</v>
      </c>
      <c r="C40" s="28" t="s">
        <v>408</v>
      </c>
      <c r="D40" s="29">
        <v>121000</v>
      </c>
      <c r="E40" s="29" t="s">
        <v>21</v>
      </c>
      <c r="F40" s="29">
        <v>121000</v>
      </c>
      <c r="G40" s="29">
        <v>78244.27</v>
      </c>
      <c r="H40" s="29" t="s">
        <v>21</v>
      </c>
      <c r="I40" s="29">
        <v>78244.27</v>
      </c>
      <c r="J40" s="22">
        <f t="shared" si="0"/>
        <v>64.664685950413229</v>
      </c>
      <c r="K40" s="22" t="e">
        <f t="shared" si="1"/>
        <v>#VALUE!</v>
      </c>
      <c r="L40" s="22">
        <f t="shared" si="2"/>
        <v>64.664685950413229</v>
      </c>
      <c r="M40" s="7"/>
    </row>
    <row r="41" spans="1:13" ht="22.5" customHeight="1">
      <c r="A41" s="59" t="s">
        <v>69</v>
      </c>
      <c r="B41" s="60" t="s">
        <v>19</v>
      </c>
      <c r="C41" s="61" t="s">
        <v>70</v>
      </c>
      <c r="D41" s="62">
        <f>D42+D44</f>
        <v>830000</v>
      </c>
      <c r="E41" s="62">
        <f>E42+E44</f>
        <v>830000</v>
      </c>
      <c r="F41" s="62"/>
      <c r="G41" s="62">
        <f>G42+G44</f>
        <v>624419.57000000007</v>
      </c>
      <c r="H41" s="62">
        <f>H42+H44</f>
        <v>624419.57000000007</v>
      </c>
      <c r="I41" s="62" t="s">
        <v>21</v>
      </c>
      <c r="J41" s="66">
        <f t="shared" si="0"/>
        <v>75.23127349397592</v>
      </c>
      <c r="K41" s="66">
        <f t="shared" si="1"/>
        <v>75.23127349397592</v>
      </c>
      <c r="L41" s="66" t="e">
        <f t="shared" si="2"/>
        <v>#VALUE!</v>
      </c>
      <c r="M41" s="7"/>
    </row>
    <row r="42" spans="1:13" ht="44.25" customHeight="1">
      <c r="A42" s="26" t="s">
        <v>71</v>
      </c>
      <c r="B42" s="27" t="s">
        <v>19</v>
      </c>
      <c r="C42" s="28" t="s">
        <v>72</v>
      </c>
      <c r="D42" s="29">
        <v>700000</v>
      </c>
      <c r="E42" s="29">
        <v>700000</v>
      </c>
      <c r="F42" s="29" t="s">
        <v>21</v>
      </c>
      <c r="G42" s="29">
        <v>364419.57</v>
      </c>
      <c r="H42" s="29">
        <v>364419.57</v>
      </c>
      <c r="I42" s="29" t="s">
        <v>21</v>
      </c>
      <c r="J42" s="22">
        <f t="shared" si="0"/>
        <v>52.059938571428575</v>
      </c>
      <c r="K42" s="22">
        <f t="shared" si="1"/>
        <v>52.059938571428575</v>
      </c>
      <c r="L42" s="22" t="e">
        <f t="shared" si="2"/>
        <v>#VALUE!</v>
      </c>
      <c r="M42" s="7"/>
    </row>
    <row r="43" spans="1:13" ht="78" customHeight="1">
      <c r="A43" s="26" t="s">
        <v>73</v>
      </c>
      <c r="B43" s="27" t="s">
        <v>19</v>
      </c>
      <c r="C43" s="28" t="s">
        <v>74</v>
      </c>
      <c r="D43" s="29">
        <v>700000</v>
      </c>
      <c r="E43" s="29">
        <v>700000</v>
      </c>
      <c r="F43" s="29" t="s">
        <v>21</v>
      </c>
      <c r="G43" s="29">
        <v>364419.57</v>
      </c>
      <c r="H43" s="29">
        <v>364419.57</v>
      </c>
      <c r="I43" s="29" t="s">
        <v>21</v>
      </c>
      <c r="J43" s="22">
        <f t="shared" si="0"/>
        <v>52.059938571428575</v>
      </c>
      <c r="K43" s="22">
        <f t="shared" si="1"/>
        <v>52.059938571428575</v>
      </c>
      <c r="L43" s="22" t="e">
        <f t="shared" si="2"/>
        <v>#VALUE!</v>
      </c>
      <c r="M43" s="7"/>
    </row>
    <row r="44" spans="1:13" ht="62.25" customHeight="1">
      <c r="A44" s="26" t="s">
        <v>75</v>
      </c>
      <c r="B44" s="27" t="s">
        <v>19</v>
      </c>
      <c r="C44" s="28" t="s">
        <v>76</v>
      </c>
      <c r="D44" s="29">
        <v>130000</v>
      </c>
      <c r="E44" s="29">
        <v>130000</v>
      </c>
      <c r="F44" s="29" t="s">
        <v>21</v>
      </c>
      <c r="G44" s="29">
        <v>260000</v>
      </c>
      <c r="H44" s="29">
        <v>260000</v>
      </c>
      <c r="I44" s="29" t="s">
        <v>21</v>
      </c>
      <c r="J44" s="22">
        <f t="shared" ref="J44:J73" si="7">G44/D44*100</f>
        <v>200</v>
      </c>
      <c r="K44" s="22">
        <f t="shared" ref="K44:K73" si="8">H44/E44*100</f>
        <v>200</v>
      </c>
      <c r="L44" s="22" t="e">
        <f t="shared" ref="L44:L73" si="9">I44/F44*100</f>
        <v>#VALUE!</v>
      </c>
      <c r="M44" s="7"/>
    </row>
    <row r="45" spans="1:13" ht="63.75" customHeight="1">
      <c r="A45" s="26" t="s">
        <v>77</v>
      </c>
      <c r="B45" s="27" t="s">
        <v>19</v>
      </c>
      <c r="C45" s="28" t="s">
        <v>78</v>
      </c>
      <c r="D45" s="29">
        <v>130000</v>
      </c>
      <c r="E45" s="29">
        <v>130000</v>
      </c>
      <c r="F45" s="29" t="s">
        <v>21</v>
      </c>
      <c r="G45" s="29">
        <v>260000</v>
      </c>
      <c r="H45" s="29">
        <v>260000</v>
      </c>
      <c r="I45" s="29" t="s">
        <v>21</v>
      </c>
      <c r="J45" s="22">
        <f t="shared" si="7"/>
        <v>200</v>
      </c>
      <c r="K45" s="22">
        <f t="shared" si="8"/>
        <v>200</v>
      </c>
      <c r="L45" s="22" t="e">
        <f t="shared" si="9"/>
        <v>#VALUE!</v>
      </c>
      <c r="M45" s="7"/>
    </row>
    <row r="46" spans="1:13" ht="76.5" customHeight="1">
      <c r="A46" s="26" t="s">
        <v>79</v>
      </c>
      <c r="B46" s="27" t="s">
        <v>19</v>
      </c>
      <c r="C46" s="28" t="s">
        <v>80</v>
      </c>
      <c r="D46" s="29">
        <v>130000</v>
      </c>
      <c r="E46" s="29">
        <v>130000</v>
      </c>
      <c r="F46" s="29" t="s">
        <v>21</v>
      </c>
      <c r="G46" s="29">
        <v>260000</v>
      </c>
      <c r="H46" s="29">
        <v>260000</v>
      </c>
      <c r="I46" s="29" t="s">
        <v>21</v>
      </c>
      <c r="J46" s="22">
        <f t="shared" si="7"/>
        <v>200</v>
      </c>
      <c r="K46" s="22">
        <f t="shared" si="8"/>
        <v>200</v>
      </c>
      <c r="L46" s="22" t="e">
        <f t="shared" si="9"/>
        <v>#VALUE!</v>
      </c>
      <c r="M46" s="7"/>
    </row>
    <row r="47" spans="1:13" ht="69.75" customHeight="1">
      <c r="A47" s="59" t="s">
        <v>81</v>
      </c>
      <c r="B47" s="60" t="s">
        <v>19</v>
      </c>
      <c r="C47" s="61" t="s">
        <v>82</v>
      </c>
      <c r="D47" s="62">
        <f t="shared" ref="D47:I47" si="10">D48</f>
        <v>4349200</v>
      </c>
      <c r="E47" s="62">
        <f t="shared" si="10"/>
        <v>4060200</v>
      </c>
      <c r="F47" s="62">
        <f t="shared" si="10"/>
        <v>289000</v>
      </c>
      <c r="G47" s="62">
        <f t="shared" si="10"/>
        <v>839260.25</v>
      </c>
      <c r="H47" s="62">
        <f t="shared" si="10"/>
        <v>581215.86</v>
      </c>
      <c r="I47" s="62">
        <f t="shared" si="10"/>
        <v>258044.39</v>
      </c>
      <c r="J47" s="66">
        <f t="shared" si="7"/>
        <v>19.296887933413043</v>
      </c>
      <c r="K47" s="66">
        <f t="shared" si="8"/>
        <v>14.314956406088369</v>
      </c>
      <c r="L47" s="66">
        <f t="shared" si="9"/>
        <v>89.288716262975782</v>
      </c>
      <c r="M47" s="7"/>
    </row>
    <row r="48" spans="1:13" ht="89.25" customHeight="1">
      <c r="A48" s="26" t="s">
        <v>83</v>
      </c>
      <c r="B48" s="27" t="s">
        <v>19</v>
      </c>
      <c r="C48" s="28" t="s">
        <v>84</v>
      </c>
      <c r="D48" s="29">
        <f t="shared" ref="D48:I48" si="11">D52</f>
        <v>4349200</v>
      </c>
      <c r="E48" s="29">
        <f t="shared" si="11"/>
        <v>4060200</v>
      </c>
      <c r="F48" s="29">
        <f t="shared" si="11"/>
        <v>289000</v>
      </c>
      <c r="G48" s="29">
        <f t="shared" si="11"/>
        <v>839260.25</v>
      </c>
      <c r="H48" s="29">
        <f t="shared" si="11"/>
        <v>581215.86</v>
      </c>
      <c r="I48" s="29">
        <f t="shared" si="11"/>
        <v>258044.39</v>
      </c>
      <c r="J48" s="22">
        <f t="shared" si="7"/>
        <v>19.296887933413043</v>
      </c>
      <c r="K48" s="22">
        <f t="shared" si="8"/>
        <v>14.314956406088369</v>
      </c>
      <c r="L48" s="22">
        <f t="shared" si="9"/>
        <v>89.288716262975782</v>
      </c>
      <c r="M48" s="7"/>
    </row>
    <row r="49" spans="1:13" ht="63.75" customHeight="1">
      <c r="A49" s="26" t="s">
        <v>85</v>
      </c>
      <c r="B49" s="27" t="s">
        <v>19</v>
      </c>
      <c r="C49" s="28" t="s">
        <v>86</v>
      </c>
      <c r="D49" s="29">
        <f t="shared" ref="D49:I49" si="12">SUM(D50:D51)</f>
        <v>606500</v>
      </c>
      <c r="E49" s="29">
        <f t="shared" si="12"/>
        <v>504500</v>
      </c>
      <c r="F49" s="29">
        <f t="shared" si="12"/>
        <v>102000</v>
      </c>
      <c r="G49" s="29">
        <f t="shared" si="12"/>
        <v>267661.67</v>
      </c>
      <c r="H49" s="29">
        <f t="shared" si="12"/>
        <v>241980.84</v>
      </c>
      <c r="I49" s="29">
        <f t="shared" si="12"/>
        <v>25680.83</v>
      </c>
      <c r="J49" s="22">
        <f t="shared" si="7"/>
        <v>44.13217971970321</v>
      </c>
      <c r="K49" s="22">
        <f t="shared" si="8"/>
        <v>47.96448761149653</v>
      </c>
      <c r="L49" s="22">
        <f t="shared" si="9"/>
        <v>25.17728431372549</v>
      </c>
      <c r="M49" s="7"/>
    </row>
    <row r="50" spans="1:13" ht="89.25" customHeight="1">
      <c r="A50" s="26" t="s">
        <v>87</v>
      </c>
      <c r="B50" s="27" t="s">
        <v>19</v>
      </c>
      <c r="C50" s="28" t="s">
        <v>88</v>
      </c>
      <c r="D50" s="29">
        <v>318500</v>
      </c>
      <c r="E50" s="29">
        <v>318500</v>
      </c>
      <c r="F50" s="29" t="s">
        <v>21</v>
      </c>
      <c r="G50" s="29">
        <v>216300</v>
      </c>
      <c r="H50" s="29">
        <v>216300</v>
      </c>
      <c r="I50" s="29" t="s">
        <v>21</v>
      </c>
      <c r="J50" s="22">
        <f t="shared" si="7"/>
        <v>67.912087912087912</v>
      </c>
      <c r="K50" s="22">
        <f t="shared" si="8"/>
        <v>67.912087912087912</v>
      </c>
      <c r="L50" s="22" t="e">
        <f t="shared" si="9"/>
        <v>#VALUE!</v>
      </c>
      <c r="M50" s="7"/>
    </row>
    <row r="51" spans="1:13" ht="89.25" customHeight="1">
      <c r="A51" s="26" t="s">
        <v>89</v>
      </c>
      <c r="B51" s="27" t="s">
        <v>19</v>
      </c>
      <c r="C51" s="28" t="s">
        <v>90</v>
      </c>
      <c r="D51" s="29">
        <v>288000</v>
      </c>
      <c r="E51" s="29">
        <v>186000</v>
      </c>
      <c r="F51" s="29">
        <v>102000</v>
      </c>
      <c r="G51" s="29">
        <v>51361.67</v>
      </c>
      <c r="H51" s="29">
        <v>25680.84</v>
      </c>
      <c r="I51" s="29">
        <v>25680.83</v>
      </c>
      <c r="J51" s="22">
        <f t="shared" si="7"/>
        <v>17.833913194444445</v>
      </c>
      <c r="K51" s="22">
        <f t="shared" si="8"/>
        <v>13.806903225806453</v>
      </c>
      <c r="L51" s="22">
        <f t="shared" si="9"/>
        <v>25.17728431372549</v>
      </c>
      <c r="M51" s="7"/>
    </row>
    <row r="52" spans="1:13" ht="89.25" customHeight="1">
      <c r="A52" s="26" t="s">
        <v>91</v>
      </c>
      <c r="B52" s="27" t="s">
        <v>19</v>
      </c>
      <c r="C52" s="28" t="s">
        <v>92</v>
      </c>
      <c r="D52" s="29">
        <f t="shared" ref="D52:I52" si="13">SUM(D53:D54)</f>
        <v>4349200</v>
      </c>
      <c r="E52" s="29">
        <f t="shared" si="13"/>
        <v>4060200</v>
      </c>
      <c r="F52" s="29">
        <f t="shared" si="13"/>
        <v>289000</v>
      </c>
      <c r="G52" s="29">
        <f t="shared" si="13"/>
        <v>839260.25</v>
      </c>
      <c r="H52" s="29">
        <v>581215.86</v>
      </c>
      <c r="I52" s="29">
        <v>258044.39</v>
      </c>
      <c r="J52" s="22">
        <f t="shared" si="7"/>
        <v>19.296887933413043</v>
      </c>
      <c r="K52" s="22">
        <f t="shared" si="8"/>
        <v>14.314956406088369</v>
      </c>
      <c r="L52" s="22">
        <f t="shared" si="9"/>
        <v>89.288716262975782</v>
      </c>
      <c r="M52" s="7"/>
    </row>
    <row r="53" spans="1:13" ht="76.5" customHeight="1">
      <c r="A53" s="26" t="s">
        <v>93</v>
      </c>
      <c r="B53" s="27" t="s">
        <v>19</v>
      </c>
      <c r="C53" s="28" t="s">
        <v>94</v>
      </c>
      <c r="D53" s="29">
        <v>4060200</v>
      </c>
      <c r="E53" s="29">
        <v>4060200</v>
      </c>
      <c r="F53" s="29" t="s">
        <v>21</v>
      </c>
      <c r="G53" s="29">
        <v>581215.86</v>
      </c>
      <c r="H53" s="29">
        <v>581215.86</v>
      </c>
      <c r="I53" s="29" t="s">
        <v>21</v>
      </c>
      <c r="J53" s="22">
        <f t="shared" si="7"/>
        <v>14.314956406088369</v>
      </c>
      <c r="K53" s="22">
        <f t="shared" si="8"/>
        <v>14.314956406088369</v>
      </c>
      <c r="L53" s="22" t="e">
        <f t="shared" si="9"/>
        <v>#VALUE!</v>
      </c>
      <c r="M53" s="7"/>
    </row>
    <row r="54" spans="1:13" ht="76.5" customHeight="1">
      <c r="A54" s="26" t="s">
        <v>95</v>
      </c>
      <c r="B54" s="27" t="s">
        <v>19</v>
      </c>
      <c r="C54" s="28" t="s">
        <v>96</v>
      </c>
      <c r="D54" s="29">
        <v>289000</v>
      </c>
      <c r="E54" s="29" t="s">
        <v>21</v>
      </c>
      <c r="F54" s="29">
        <v>289000</v>
      </c>
      <c r="G54" s="29">
        <v>258044.39</v>
      </c>
      <c r="H54" s="29" t="s">
        <v>21</v>
      </c>
      <c r="I54" s="29">
        <v>258044.39</v>
      </c>
      <c r="J54" s="22">
        <f t="shared" si="7"/>
        <v>89.288716262975782</v>
      </c>
      <c r="K54" s="22" t="e">
        <f t="shared" si="8"/>
        <v>#VALUE!</v>
      </c>
      <c r="L54" s="22">
        <f t="shared" si="9"/>
        <v>89.288716262975782</v>
      </c>
      <c r="M54" s="7"/>
    </row>
    <row r="55" spans="1:13" ht="25.5" customHeight="1">
      <c r="A55" s="59" t="s">
        <v>97</v>
      </c>
      <c r="B55" s="60" t="s">
        <v>19</v>
      </c>
      <c r="C55" s="61" t="s">
        <v>98</v>
      </c>
      <c r="D55" s="62">
        <f>D56</f>
        <v>100100</v>
      </c>
      <c r="E55" s="62">
        <f>E56</f>
        <v>100100</v>
      </c>
      <c r="F55" s="62"/>
      <c r="G55" s="62">
        <f>G56</f>
        <v>109075.92000000001</v>
      </c>
      <c r="H55" s="62">
        <f>H56</f>
        <v>109075.92000000001</v>
      </c>
      <c r="I55" s="62" t="s">
        <v>21</v>
      </c>
      <c r="J55" s="66">
        <f t="shared" si="7"/>
        <v>108.96695304695305</v>
      </c>
      <c r="K55" s="66">
        <f t="shared" si="8"/>
        <v>108.96695304695305</v>
      </c>
      <c r="L55" s="66" t="e">
        <f t="shared" si="9"/>
        <v>#VALUE!</v>
      </c>
      <c r="M55" s="7"/>
    </row>
    <row r="56" spans="1:13" ht="25.5" customHeight="1">
      <c r="A56" s="26" t="s">
        <v>99</v>
      </c>
      <c r="B56" s="27" t="s">
        <v>19</v>
      </c>
      <c r="C56" s="28" t="s">
        <v>100</v>
      </c>
      <c r="D56" s="29">
        <f>SUM(D57:D60)</f>
        <v>100100</v>
      </c>
      <c r="E56" s="29">
        <f>SUM(E57:E60)</f>
        <v>100100</v>
      </c>
      <c r="F56" s="29"/>
      <c r="G56" s="29">
        <f>SUM(G57:G60)</f>
        <v>109075.92000000001</v>
      </c>
      <c r="H56" s="29">
        <f>SUM(H57:H60)</f>
        <v>109075.92000000001</v>
      </c>
      <c r="I56" s="29" t="s">
        <v>21</v>
      </c>
      <c r="J56" s="22">
        <f t="shared" si="7"/>
        <v>108.96695304695305</v>
      </c>
      <c r="K56" s="22">
        <f t="shared" si="8"/>
        <v>108.96695304695305</v>
      </c>
      <c r="L56" s="22" t="e">
        <f t="shared" si="9"/>
        <v>#VALUE!</v>
      </c>
      <c r="M56" s="7"/>
    </row>
    <row r="57" spans="1:13" ht="25.5" customHeight="1">
      <c r="A57" s="26" t="s">
        <v>101</v>
      </c>
      <c r="B57" s="27" t="s">
        <v>19</v>
      </c>
      <c r="C57" s="28" t="s">
        <v>102</v>
      </c>
      <c r="D57" s="29">
        <v>80700</v>
      </c>
      <c r="E57" s="29">
        <v>80700</v>
      </c>
      <c r="F57" s="29" t="s">
        <v>21</v>
      </c>
      <c r="G57" s="29">
        <v>84149.69</v>
      </c>
      <c r="H57" s="29">
        <v>84149.69</v>
      </c>
      <c r="I57" s="29" t="s">
        <v>21</v>
      </c>
      <c r="J57" s="22">
        <f t="shared" si="7"/>
        <v>104.27470879801734</v>
      </c>
      <c r="K57" s="22">
        <f t="shared" si="8"/>
        <v>104.27470879801734</v>
      </c>
      <c r="L57" s="22" t="e">
        <f t="shared" si="9"/>
        <v>#VALUE!</v>
      </c>
      <c r="M57" s="7"/>
    </row>
    <row r="58" spans="1:13" ht="25.5" customHeight="1">
      <c r="A58" s="26" t="s">
        <v>103</v>
      </c>
      <c r="B58" s="27" t="s">
        <v>19</v>
      </c>
      <c r="C58" s="28" t="s">
        <v>104</v>
      </c>
      <c r="D58" s="29">
        <v>1500</v>
      </c>
      <c r="E58" s="29">
        <v>1500</v>
      </c>
      <c r="F58" s="29" t="s">
        <v>21</v>
      </c>
      <c r="G58" s="29">
        <v>5262.16</v>
      </c>
      <c r="H58" s="29">
        <v>5262.16</v>
      </c>
      <c r="I58" s="29" t="s">
        <v>21</v>
      </c>
      <c r="J58" s="22">
        <f t="shared" si="7"/>
        <v>350.81066666666663</v>
      </c>
      <c r="K58" s="22">
        <f t="shared" si="8"/>
        <v>350.81066666666663</v>
      </c>
      <c r="L58" s="22" t="e">
        <f t="shared" si="9"/>
        <v>#VALUE!</v>
      </c>
      <c r="M58" s="7"/>
    </row>
    <row r="59" spans="1:13" ht="25.5" customHeight="1">
      <c r="A59" s="26" t="s">
        <v>105</v>
      </c>
      <c r="B59" s="27" t="s">
        <v>19</v>
      </c>
      <c r="C59" s="28" t="s">
        <v>106</v>
      </c>
      <c r="D59" s="29">
        <v>900</v>
      </c>
      <c r="E59" s="29">
        <v>900</v>
      </c>
      <c r="F59" s="29" t="s">
        <v>21</v>
      </c>
      <c r="G59" s="29">
        <v>1498.22</v>
      </c>
      <c r="H59" s="29">
        <v>1498.22</v>
      </c>
      <c r="I59" s="29" t="s">
        <v>21</v>
      </c>
      <c r="J59" s="22">
        <f t="shared" si="7"/>
        <v>166.4688888888889</v>
      </c>
      <c r="K59" s="22">
        <f t="shared" si="8"/>
        <v>166.4688888888889</v>
      </c>
      <c r="L59" s="22" t="e">
        <f t="shared" si="9"/>
        <v>#VALUE!</v>
      </c>
      <c r="M59" s="7"/>
    </row>
    <row r="60" spans="1:13" ht="25.5" customHeight="1">
      <c r="A60" s="26" t="s">
        <v>107</v>
      </c>
      <c r="B60" s="27" t="s">
        <v>19</v>
      </c>
      <c r="C60" s="28" t="s">
        <v>108</v>
      </c>
      <c r="D60" s="29">
        <v>17000</v>
      </c>
      <c r="E60" s="29">
        <v>17000</v>
      </c>
      <c r="F60" s="29" t="s">
        <v>21</v>
      </c>
      <c r="G60" s="29">
        <v>18165.849999999999</v>
      </c>
      <c r="H60" s="29">
        <v>18165.849999999999</v>
      </c>
      <c r="I60" s="29" t="s">
        <v>21</v>
      </c>
      <c r="J60" s="22">
        <f t="shared" si="7"/>
        <v>106.85794117647059</v>
      </c>
      <c r="K60" s="22">
        <f t="shared" si="8"/>
        <v>106.85794117647059</v>
      </c>
      <c r="L60" s="22" t="e">
        <f t="shared" si="9"/>
        <v>#VALUE!</v>
      </c>
      <c r="M60" s="7"/>
    </row>
    <row r="61" spans="1:13" ht="25.5" customHeight="1">
      <c r="A61" s="59" t="s">
        <v>109</v>
      </c>
      <c r="B61" s="60" t="s">
        <v>19</v>
      </c>
      <c r="C61" s="61" t="s">
        <v>110</v>
      </c>
      <c r="D61" s="62">
        <f t="shared" ref="D61:E63" si="14">D62</f>
        <v>6742800</v>
      </c>
      <c r="E61" s="62">
        <f t="shared" si="14"/>
        <v>6742800</v>
      </c>
      <c r="F61" s="62"/>
      <c r="G61" s="62">
        <f t="shared" ref="G61:H61" si="15">G62</f>
        <v>5097899.2699999996</v>
      </c>
      <c r="H61" s="62">
        <f t="shared" si="15"/>
        <v>5097899.2699999996</v>
      </c>
      <c r="I61" s="62" t="s">
        <v>21</v>
      </c>
      <c r="J61" s="66">
        <f t="shared" si="7"/>
        <v>75.605079047280057</v>
      </c>
      <c r="K61" s="66">
        <f t="shared" si="8"/>
        <v>75.605079047280057</v>
      </c>
      <c r="L61" s="66" t="e">
        <f t="shared" si="9"/>
        <v>#VALUE!</v>
      </c>
      <c r="M61" s="7"/>
    </row>
    <row r="62" spans="1:13" ht="15" customHeight="1">
      <c r="A62" s="26" t="s">
        <v>111</v>
      </c>
      <c r="B62" s="27" t="s">
        <v>19</v>
      </c>
      <c r="C62" s="28" t="s">
        <v>112</v>
      </c>
      <c r="D62" s="29">
        <f t="shared" si="14"/>
        <v>6742800</v>
      </c>
      <c r="E62" s="29">
        <f t="shared" si="14"/>
        <v>6742800</v>
      </c>
      <c r="F62" s="29"/>
      <c r="G62" s="29">
        <v>5097899.2699999996</v>
      </c>
      <c r="H62" s="29">
        <v>5097899.2699999996</v>
      </c>
      <c r="I62" s="29" t="s">
        <v>21</v>
      </c>
      <c r="J62" s="22">
        <f t="shared" si="7"/>
        <v>75.605079047280057</v>
      </c>
      <c r="K62" s="22">
        <f t="shared" si="8"/>
        <v>75.605079047280057</v>
      </c>
      <c r="L62" s="22" t="e">
        <f t="shared" si="9"/>
        <v>#VALUE!</v>
      </c>
      <c r="M62" s="7"/>
    </row>
    <row r="63" spans="1:13" ht="15" customHeight="1">
      <c r="A63" s="26" t="s">
        <v>113</v>
      </c>
      <c r="B63" s="27" t="s">
        <v>19</v>
      </c>
      <c r="C63" s="28" t="s">
        <v>114</v>
      </c>
      <c r="D63" s="29">
        <f t="shared" si="14"/>
        <v>6742800</v>
      </c>
      <c r="E63" s="29">
        <f t="shared" si="14"/>
        <v>6742800</v>
      </c>
      <c r="F63" s="29"/>
      <c r="G63" s="29">
        <v>5097899.2699999996</v>
      </c>
      <c r="H63" s="29">
        <v>5097899.2699999996</v>
      </c>
      <c r="I63" s="29" t="s">
        <v>21</v>
      </c>
      <c r="J63" s="22">
        <f t="shared" si="7"/>
        <v>75.605079047280057</v>
      </c>
      <c r="K63" s="22">
        <f t="shared" si="8"/>
        <v>75.605079047280057</v>
      </c>
      <c r="L63" s="22" t="e">
        <f t="shared" si="9"/>
        <v>#VALUE!</v>
      </c>
      <c r="M63" s="7"/>
    </row>
    <row r="64" spans="1:13" ht="38.25" customHeight="1">
      <c r="A64" s="26" t="s">
        <v>115</v>
      </c>
      <c r="B64" s="27" t="s">
        <v>19</v>
      </c>
      <c r="C64" s="28" t="s">
        <v>116</v>
      </c>
      <c r="D64" s="29">
        <v>6742800</v>
      </c>
      <c r="E64" s="29">
        <v>6742800</v>
      </c>
      <c r="F64" s="29"/>
      <c r="G64" s="29">
        <v>5097899.2699999996</v>
      </c>
      <c r="H64" s="29">
        <v>5097899.2699999996</v>
      </c>
      <c r="I64" s="29" t="s">
        <v>21</v>
      </c>
      <c r="J64" s="22">
        <f t="shared" si="7"/>
        <v>75.605079047280057</v>
      </c>
      <c r="K64" s="22">
        <f t="shared" si="8"/>
        <v>75.605079047280057</v>
      </c>
      <c r="L64" s="22" t="e">
        <f t="shared" si="9"/>
        <v>#VALUE!</v>
      </c>
      <c r="M64" s="7"/>
    </row>
    <row r="65" spans="1:13" ht="46.5" customHeight="1">
      <c r="A65" s="59" t="s">
        <v>117</v>
      </c>
      <c r="B65" s="60" t="s">
        <v>19</v>
      </c>
      <c r="C65" s="61" t="s">
        <v>118</v>
      </c>
      <c r="D65" s="62">
        <f t="shared" ref="D65:E67" si="16">D66</f>
        <v>4000000</v>
      </c>
      <c r="E65" s="62">
        <f t="shared" si="16"/>
        <v>4000000</v>
      </c>
      <c r="F65" s="62"/>
      <c r="G65" s="62">
        <f t="shared" ref="G65:H67" si="17">G66</f>
        <v>22500</v>
      </c>
      <c r="H65" s="62">
        <f t="shared" si="17"/>
        <v>22500</v>
      </c>
      <c r="I65" s="62" t="s">
        <v>21</v>
      </c>
      <c r="J65" s="66">
        <f t="shared" si="7"/>
        <v>0.5625</v>
      </c>
      <c r="K65" s="66">
        <f t="shared" si="8"/>
        <v>0.5625</v>
      </c>
      <c r="L65" s="66" t="e">
        <f t="shared" si="9"/>
        <v>#VALUE!</v>
      </c>
      <c r="M65" s="7"/>
    </row>
    <row r="66" spans="1:13" ht="76.5" customHeight="1">
      <c r="A66" s="26" t="s">
        <v>119</v>
      </c>
      <c r="B66" s="27" t="s">
        <v>19</v>
      </c>
      <c r="C66" s="28" t="s">
        <v>120</v>
      </c>
      <c r="D66" s="29">
        <f t="shared" si="16"/>
        <v>4000000</v>
      </c>
      <c r="E66" s="29">
        <f t="shared" si="16"/>
        <v>4000000</v>
      </c>
      <c r="F66" s="29"/>
      <c r="G66" s="29">
        <f t="shared" si="17"/>
        <v>22500</v>
      </c>
      <c r="H66" s="29">
        <f t="shared" si="17"/>
        <v>22500</v>
      </c>
      <c r="I66" s="29" t="s">
        <v>21</v>
      </c>
      <c r="J66" s="22">
        <f t="shared" si="7"/>
        <v>0.5625</v>
      </c>
      <c r="K66" s="22">
        <f t="shared" si="8"/>
        <v>0.5625</v>
      </c>
      <c r="L66" s="22" t="e">
        <f t="shared" si="9"/>
        <v>#VALUE!</v>
      </c>
      <c r="M66" s="7"/>
    </row>
    <row r="67" spans="1:13" ht="89.25" customHeight="1">
      <c r="A67" s="26" t="s">
        <v>121</v>
      </c>
      <c r="B67" s="27" t="s">
        <v>19</v>
      </c>
      <c r="C67" s="28" t="s">
        <v>122</v>
      </c>
      <c r="D67" s="29">
        <f t="shared" si="16"/>
        <v>4000000</v>
      </c>
      <c r="E67" s="29">
        <f t="shared" si="16"/>
        <v>4000000</v>
      </c>
      <c r="F67" s="29"/>
      <c r="G67" s="29">
        <f t="shared" si="17"/>
        <v>22500</v>
      </c>
      <c r="H67" s="29">
        <f t="shared" si="17"/>
        <v>22500</v>
      </c>
      <c r="I67" s="29" t="s">
        <v>21</v>
      </c>
      <c r="J67" s="22">
        <f t="shared" si="7"/>
        <v>0.5625</v>
      </c>
      <c r="K67" s="22">
        <f t="shared" si="8"/>
        <v>0.5625</v>
      </c>
      <c r="L67" s="22" t="e">
        <f t="shared" si="9"/>
        <v>#VALUE!</v>
      </c>
      <c r="M67" s="7"/>
    </row>
    <row r="68" spans="1:13" ht="159" customHeight="1">
      <c r="A68" s="26" t="s">
        <v>123</v>
      </c>
      <c r="B68" s="27" t="s">
        <v>19</v>
      </c>
      <c r="C68" s="28" t="s">
        <v>124</v>
      </c>
      <c r="D68" s="29">
        <v>4000000</v>
      </c>
      <c r="E68" s="29">
        <v>4000000</v>
      </c>
      <c r="F68" s="29"/>
      <c r="G68" s="29">
        <v>22500</v>
      </c>
      <c r="H68" s="29">
        <v>22500</v>
      </c>
      <c r="I68" s="29" t="s">
        <v>21</v>
      </c>
      <c r="J68" s="22">
        <f t="shared" si="7"/>
        <v>0.5625</v>
      </c>
      <c r="K68" s="22">
        <f t="shared" si="8"/>
        <v>0.5625</v>
      </c>
      <c r="L68" s="22" t="e">
        <f t="shared" si="9"/>
        <v>#VALUE!</v>
      </c>
      <c r="M68" s="7"/>
    </row>
    <row r="69" spans="1:13" ht="15" customHeight="1">
      <c r="A69" s="59" t="s">
        <v>125</v>
      </c>
      <c r="B69" s="60" t="s">
        <v>19</v>
      </c>
      <c r="C69" s="61" t="s">
        <v>126</v>
      </c>
      <c r="D69" s="62">
        <f>SUM(D70:D78)</f>
        <v>1335000</v>
      </c>
      <c r="E69" s="62">
        <f>SUM(E70:E78)</f>
        <v>1335000</v>
      </c>
      <c r="F69" s="62"/>
      <c r="G69" s="62">
        <f>SUM(G70:G78)</f>
        <v>1520337.9199999999</v>
      </c>
      <c r="H69" s="62">
        <f>SUM(H70:H78)</f>
        <v>1520337.9199999999</v>
      </c>
      <c r="I69" s="62"/>
      <c r="J69" s="66">
        <f t="shared" si="7"/>
        <v>113.88299026217229</v>
      </c>
      <c r="K69" s="66">
        <f t="shared" si="8"/>
        <v>113.88299026217229</v>
      </c>
      <c r="L69" s="66" t="e">
        <f t="shared" si="9"/>
        <v>#DIV/0!</v>
      </c>
      <c r="M69" s="7"/>
    </row>
    <row r="70" spans="1:13" ht="76.5" customHeight="1">
      <c r="A70" s="26" t="s">
        <v>127</v>
      </c>
      <c r="B70" s="27" t="s">
        <v>19</v>
      </c>
      <c r="C70" s="28" t="s">
        <v>128</v>
      </c>
      <c r="D70" s="29">
        <v>5000</v>
      </c>
      <c r="E70" s="29">
        <v>5000</v>
      </c>
      <c r="F70" s="29" t="s">
        <v>21</v>
      </c>
      <c r="G70" s="29">
        <v>6450</v>
      </c>
      <c r="H70" s="29">
        <v>6450</v>
      </c>
      <c r="I70" s="29" t="s">
        <v>21</v>
      </c>
      <c r="J70" s="22">
        <f t="shared" si="7"/>
        <v>129</v>
      </c>
      <c r="K70" s="22">
        <f t="shared" si="8"/>
        <v>129</v>
      </c>
      <c r="L70" s="22" t="e">
        <f t="shared" si="9"/>
        <v>#VALUE!</v>
      </c>
      <c r="M70" s="7"/>
    </row>
    <row r="71" spans="1:13" ht="76.5" customHeight="1">
      <c r="A71" s="26" t="s">
        <v>371</v>
      </c>
      <c r="B71" s="27" t="s">
        <v>19</v>
      </c>
      <c r="C71" s="28" t="s">
        <v>372</v>
      </c>
      <c r="D71" s="29">
        <v>5000</v>
      </c>
      <c r="E71" s="29">
        <v>5000</v>
      </c>
      <c r="F71" s="29"/>
      <c r="G71" s="29">
        <v>0</v>
      </c>
      <c r="H71" s="29">
        <v>0</v>
      </c>
      <c r="I71" s="29"/>
      <c r="J71" s="22">
        <f t="shared" si="7"/>
        <v>0</v>
      </c>
      <c r="K71" s="22">
        <f t="shared" si="8"/>
        <v>0</v>
      </c>
      <c r="L71" s="22" t="e">
        <f t="shared" si="9"/>
        <v>#DIV/0!</v>
      </c>
      <c r="M71" s="7"/>
    </row>
    <row r="72" spans="1:13" ht="63.75" customHeight="1">
      <c r="A72" s="26" t="s">
        <v>129</v>
      </c>
      <c r="B72" s="27" t="s">
        <v>19</v>
      </c>
      <c r="C72" s="28" t="s">
        <v>130</v>
      </c>
      <c r="D72" s="29">
        <v>25000</v>
      </c>
      <c r="E72" s="29">
        <v>25000</v>
      </c>
      <c r="F72" s="29" t="s">
        <v>21</v>
      </c>
      <c r="G72" s="29">
        <v>71500</v>
      </c>
      <c r="H72" s="29">
        <v>71500</v>
      </c>
      <c r="I72" s="29" t="s">
        <v>21</v>
      </c>
      <c r="J72" s="22">
        <f t="shared" si="7"/>
        <v>286</v>
      </c>
      <c r="K72" s="22">
        <f t="shared" si="8"/>
        <v>286</v>
      </c>
      <c r="L72" s="22" t="e">
        <f t="shared" si="9"/>
        <v>#VALUE!</v>
      </c>
      <c r="M72" s="7"/>
    </row>
    <row r="73" spans="1:13" ht="38.25" customHeight="1">
      <c r="A73" s="26" t="s">
        <v>131</v>
      </c>
      <c r="B73" s="27" t="s">
        <v>19</v>
      </c>
      <c r="C73" s="28" t="s">
        <v>132</v>
      </c>
      <c r="D73" s="29">
        <v>15000</v>
      </c>
      <c r="E73" s="29">
        <v>15000</v>
      </c>
      <c r="F73" s="29" t="s">
        <v>21</v>
      </c>
      <c r="G73" s="29">
        <v>17000</v>
      </c>
      <c r="H73" s="29">
        <v>17000</v>
      </c>
      <c r="I73" s="29" t="s">
        <v>21</v>
      </c>
      <c r="J73" s="22">
        <f t="shared" si="7"/>
        <v>113.33333333333333</v>
      </c>
      <c r="K73" s="22">
        <f t="shared" si="8"/>
        <v>113.33333333333333</v>
      </c>
      <c r="L73" s="22" t="e">
        <f t="shared" si="9"/>
        <v>#VALUE!</v>
      </c>
      <c r="M73" s="7"/>
    </row>
    <row r="74" spans="1:13" ht="63.75" customHeight="1">
      <c r="A74" s="26" t="s">
        <v>133</v>
      </c>
      <c r="B74" s="27" t="s">
        <v>19</v>
      </c>
      <c r="C74" s="28" t="s">
        <v>134</v>
      </c>
      <c r="D74" s="29"/>
      <c r="E74" s="29"/>
      <c r="F74" s="29"/>
      <c r="G74" s="29">
        <v>2025.95</v>
      </c>
      <c r="H74" s="29">
        <v>2025.95</v>
      </c>
      <c r="I74" s="29" t="s">
        <v>21</v>
      </c>
      <c r="J74" s="29"/>
      <c r="K74" s="29"/>
      <c r="L74" s="29"/>
      <c r="M74" s="7"/>
    </row>
    <row r="75" spans="1:13" ht="36.75" customHeight="1">
      <c r="A75" s="26" t="s">
        <v>135</v>
      </c>
      <c r="B75" s="27" t="s">
        <v>19</v>
      </c>
      <c r="C75" s="28" t="s">
        <v>136</v>
      </c>
      <c r="D75" s="29">
        <v>233000</v>
      </c>
      <c r="E75" s="29">
        <v>233000</v>
      </c>
      <c r="F75" s="29" t="s">
        <v>21</v>
      </c>
      <c r="G75" s="29">
        <v>95500</v>
      </c>
      <c r="H75" s="29">
        <v>95500</v>
      </c>
      <c r="I75" s="29" t="s">
        <v>21</v>
      </c>
      <c r="J75" s="22">
        <f t="shared" ref="J75:L79" si="18">G75/D75*100</f>
        <v>40.987124463519315</v>
      </c>
      <c r="K75" s="22">
        <f t="shared" si="18"/>
        <v>40.987124463519315</v>
      </c>
      <c r="L75" s="22" t="e">
        <f t="shared" si="18"/>
        <v>#VALUE!</v>
      </c>
      <c r="M75" s="7"/>
    </row>
    <row r="76" spans="1:13" ht="63.75" customHeight="1">
      <c r="A76" s="26" t="s">
        <v>137</v>
      </c>
      <c r="B76" s="27" t="s">
        <v>19</v>
      </c>
      <c r="C76" s="28" t="s">
        <v>138</v>
      </c>
      <c r="D76" s="29">
        <v>52000</v>
      </c>
      <c r="E76" s="29">
        <v>52000</v>
      </c>
      <c r="F76" s="29" t="s">
        <v>21</v>
      </c>
      <c r="G76" s="29">
        <v>22000</v>
      </c>
      <c r="H76" s="29">
        <v>22000</v>
      </c>
      <c r="I76" s="29" t="s">
        <v>21</v>
      </c>
      <c r="J76" s="22">
        <f t="shared" si="18"/>
        <v>42.307692307692307</v>
      </c>
      <c r="K76" s="22">
        <f t="shared" si="18"/>
        <v>42.307692307692307</v>
      </c>
      <c r="L76" s="22" t="e">
        <f t="shared" si="18"/>
        <v>#VALUE!</v>
      </c>
      <c r="M76" s="7"/>
    </row>
    <row r="77" spans="1:13" ht="63.75" customHeight="1">
      <c r="A77" s="26" t="s">
        <v>389</v>
      </c>
      <c r="B77" s="27" t="s">
        <v>19</v>
      </c>
      <c r="C77" s="28" t="s">
        <v>390</v>
      </c>
      <c r="D77" s="29"/>
      <c r="E77" s="29"/>
      <c r="F77" s="29"/>
      <c r="G77" s="29"/>
      <c r="H77" s="29"/>
      <c r="I77" s="29"/>
      <c r="J77" s="22"/>
      <c r="K77" s="22"/>
      <c r="L77" s="22"/>
      <c r="M77" s="7"/>
    </row>
    <row r="78" spans="1:13" ht="59.25" customHeight="1">
      <c r="A78" s="26" t="s">
        <v>139</v>
      </c>
      <c r="B78" s="27" t="s">
        <v>19</v>
      </c>
      <c r="C78" s="28" t="s">
        <v>140</v>
      </c>
      <c r="D78" s="29">
        <v>1000000</v>
      </c>
      <c r="E78" s="29">
        <v>1000000</v>
      </c>
      <c r="F78" s="29" t="s">
        <v>21</v>
      </c>
      <c r="G78" s="29">
        <v>1305861.97</v>
      </c>
      <c r="H78" s="29">
        <v>1305861.97</v>
      </c>
      <c r="I78" s="29" t="s">
        <v>21</v>
      </c>
      <c r="J78" s="22">
        <f t="shared" si="18"/>
        <v>130.586197</v>
      </c>
      <c r="K78" s="22">
        <f t="shared" si="18"/>
        <v>130.586197</v>
      </c>
      <c r="L78" s="22" t="e">
        <f t="shared" si="18"/>
        <v>#VALUE!</v>
      </c>
      <c r="M78" s="7"/>
    </row>
    <row r="79" spans="1:13" ht="15" customHeight="1">
      <c r="A79" s="59" t="s">
        <v>141</v>
      </c>
      <c r="B79" s="60" t="s">
        <v>19</v>
      </c>
      <c r="C79" s="61" t="s">
        <v>142</v>
      </c>
      <c r="D79" s="62">
        <f t="shared" ref="D79:F79" si="19">D83+D80</f>
        <v>428000</v>
      </c>
      <c r="E79" s="62">
        <f t="shared" si="19"/>
        <v>202000</v>
      </c>
      <c r="F79" s="62">
        <f t="shared" si="19"/>
        <v>226000</v>
      </c>
      <c r="G79" s="62">
        <f>G83+G80+G81</f>
        <v>268813</v>
      </c>
      <c r="H79" s="62">
        <f>H83+H80+H81</f>
        <v>181450</v>
      </c>
      <c r="I79" s="62">
        <f>I83+I80+I81</f>
        <v>87363</v>
      </c>
      <c r="J79" s="66">
        <f t="shared" si="18"/>
        <v>62.80677570093458</v>
      </c>
      <c r="K79" s="66">
        <f t="shared" si="18"/>
        <v>89.82673267326733</v>
      </c>
      <c r="L79" s="66">
        <f t="shared" si="18"/>
        <v>38.656194690265487</v>
      </c>
      <c r="M79" s="7"/>
    </row>
    <row r="80" spans="1:13" ht="15" customHeight="1">
      <c r="A80" s="26" t="s">
        <v>143</v>
      </c>
      <c r="B80" s="27" t="s">
        <v>19</v>
      </c>
      <c r="C80" s="28" t="s">
        <v>144</v>
      </c>
      <c r="D80" s="29"/>
      <c r="E80" s="29"/>
      <c r="F80" s="29"/>
      <c r="G80" s="29"/>
      <c r="H80" s="29"/>
      <c r="I80" s="29"/>
      <c r="J80" s="29"/>
      <c r="K80" s="29"/>
      <c r="L80" s="29"/>
      <c r="M80" s="7"/>
    </row>
    <row r="81" spans="1:13" ht="15" customHeight="1">
      <c r="A81" s="26" t="s">
        <v>143</v>
      </c>
      <c r="B81" s="27" t="s">
        <v>19</v>
      </c>
      <c r="C81" s="28" t="s">
        <v>400</v>
      </c>
      <c r="D81" s="29"/>
      <c r="E81" s="29"/>
      <c r="F81" s="29"/>
      <c r="G81" s="29"/>
      <c r="H81" s="29"/>
      <c r="I81" s="29"/>
      <c r="J81" s="22" t="e">
        <f t="shared" ref="J81:L86" si="20">G81/D81*100</f>
        <v>#DIV/0!</v>
      </c>
      <c r="K81" s="29"/>
      <c r="L81" s="29"/>
      <c r="M81" s="7"/>
    </row>
    <row r="82" spans="1:13" ht="25.5" customHeight="1">
      <c r="A82" s="26" t="s">
        <v>145</v>
      </c>
      <c r="B82" s="27" t="s">
        <v>19</v>
      </c>
      <c r="C82" s="28" t="s">
        <v>393</v>
      </c>
      <c r="D82" s="29"/>
      <c r="E82" s="29"/>
      <c r="F82" s="29"/>
      <c r="G82" s="29">
        <v>3450</v>
      </c>
      <c r="H82" s="29"/>
      <c r="I82" s="29">
        <v>3450</v>
      </c>
      <c r="J82" s="22" t="e">
        <f t="shared" si="20"/>
        <v>#DIV/0!</v>
      </c>
      <c r="K82" s="29"/>
      <c r="L82" s="29"/>
      <c r="M82" s="7"/>
    </row>
    <row r="83" spans="1:13" ht="15" customHeight="1">
      <c r="A83" s="26" t="s">
        <v>146</v>
      </c>
      <c r="B83" s="27" t="s">
        <v>19</v>
      </c>
      <c r="C83" s="28" t="s">
        <v>147</v>
      </c>
      <c r="D83" s="29">
        <f t="shared" ref="D83:I83" si="21">SUM(D84:D85)</f>
        <v>428000</v>
      </c>
      <c r="E83" s="29">
        <f t="shared" si="21"/>
        <v>202000</v>
      </c>
      <c r="F83" s="29">
        <f t="shared" si="21"/>
        <v>226000</v>
      </c>
      <c r="G83" s="29">
        <f t="shared" si="21"/>
        <v>268813</v>
      </c>
      <c r="H83" s="29">
        <f t="shared" si="21"/>
        <v>181450</v>
      </c>
      <c r="I83" s="29">
        <f t="shared" si="21"/>
        <v>87363</v>
      </c>
      <c r="J83" s="22">
        <f t="shared" si="20"/>
        <v>62.80677570093458</v>
      </c>
      <c r="K83" s="22">
        <f t="shared" si="20"/>
        <v>89.82673267326733</v>
      </c>
      <c r="L83" s="22">
        <f t="shared" si="20"/>
        <v>38.656194690265487</v>
      </c>
      <c r="M83" s="7"/>
    </row>
    <row r="84" spans="1:13" ht="25.5" customHeight="1">
      <c r="A84" s="26" t="s">
        <v>148</v>
      </c>
      <c r="B84" s="27" t="s">
        <v>19</v>
      </c>
      <c r="C84" s="28" t="s">
        <v>149</v>
      </c>
      <c r="D84" s="29">
        <v>202000</v>
      </c>
      <c r="E84" s="29">
        <v>202000</v>
      </c>
      <c r="F84" s="29" t="s">
        <v>21</v>
      </c>
      <c r="G84" s="29">
        <v>181450</v>
      </c>
      <c r="H84" s="29">
        <v>181450</v>
      </c>
      <c r="I84" s="29" t="s">
        <v>21</v>
      </c>
      <c r="J84" s="22">
        <f t="shared" si="20"/>
        <v>89.82673267326733</v>
      </c>
      <c r="K84" s="22">
        <f t="shared" si="20"/>
        <v>89.82673267326733</v>
      </c>
      <c r="L84" s="22" t="e">
        <f t="shared" si="20"/>
        <v>#VALUE!</v>
      </c>
      <c r="M84" s="7"/>
    </row>
    <row r="85" spans="1:13" ht="25.5" customHeight="1">
      <c r="A85" s="26" t="s">
        <v>150</v>
      </c>
      <c r="B85" s="27" t="s">
        <v>19</v>
      </c>
      <c r="C85" s="28" t="s">
        <v>151</v>
      </c>
      <c r="D85" s="29">
        <v>226000</v>
      </c>
      <c r="E85" s="29" t="s">
        <v>21</v>
      </c>
      <c r="F85" s="29">
        <v>226000</v>
      </c>
      <c r="G85" s="29">
        <v>87363</v>
      </c>
      <c r="H85" s="29" t="s">
        <v>21</v>
      </c>
      <c r="I85" s="29">
        <v>87363</v>
      </c>
      <c r="J85" s="22">
        <f t="shared" si="20"/>
        <v>38.656194690265487</v>
      </c>
      <c r="K85" s="22" t="e">
        <f t="shared" si="20"/>
        <v>#VALUE!</v>
      </c>
      <c r="L85" s="22">
        <f t="shared" si="20"/>
        <v>38.656194690265487</v>
      </c>
      <c r="M85" s="7"/>
    </row>
    <row r="86" spans="1:13" ht="27" customHeight="1">
      <c r="A86" s="59" t="s">
        <v>152</v>
      </c>
      <c r="B86" s="60" t="s">
        <v>19</v>
      </c>
      <c r="C86" s="61" t="s">
        <v>153</v>
      </c>
      <c r="D86" s="62">
        <v>372853600</v>
      </c>
      <c r="E86" s="62">
        <v>352946600</v>
      </c>
      <c r="F86" s="62">
        <v>66958500</v>
      </c>
      <c r="G86" s="62">
        <v>290278176.07999998</v>
      </c>
      <c r="H86" s="62">
        <v>271813025.02999997</v>
      </c>
      <c r="I86" s="62">
        <v>56647320.950000003</v>
      </c>
      <c r="J86" s="66">
        <f t="shared" si="20"/>
        <v>77.8531241430953</v>
      </c>
      <c r="K86" s="66">
        <f t="shared" si="20"/>
        <v>77.012506999642426</v>
      </c>
      <c r="L86" s="66">
        <f t="shared" si="20"/>
        <v>84.60064211414533</v>
      </c>
      <c r="M86" s="7"/>
    </row>
    <row r="87" spans="1:13" ht="48" customHeight="1">
      <c r="A87" s="26" t="s">
        <v>154</v>
      </c>
      <c r="B87" s="27" t="s">
        <v>19</v>
      </c>
      <c r="C87" s="28" t="s">
        <v>155</v>
      </c>
      <c r="D87" s="29"/>
      <c r="E87" s="29"/>
      <c r="F87" s="29"/>
      <c r="G87" s="29"/>
      <c r="H87" s="29"/>
      <c r="I87" s="29"/>
      <c r="J87" s="29"/>
      <c r="K87" s="29"/>
      <c r="L87" s="29"/>
      <c r="M87" s="7"/>
    </row>
    <row r="88" spans="1:13" ht="30.75" customHeight="1">
      <c r="A88" s="26" t="s">
        <v>156</v>
      </c>
      <c r="B88" s="27" t="s">
        <v>19</v>
      </c>
      <c r="C88" s="28" t="s">
        <v>157</v>
      </c>
      <c r="D88" s="29">
        <f>D89+D90+D92+D93</f>
        <v>220482500</v>
      </c>
      <c r="E88" s="29">
        <f>E89+E90+E92+E93</f>
        <v>192499100</v>
      </c>
      <c r="F88" s="29">
        <f t="shared" ref="D88:I89" si="22">F89+F90</f>
        <v>27983400</v>
      </c>
      <c r="G88" s="29">
        <f>G89+G90+G92+G93</f>
        <v>193803400</v>
      </c>
      <c r="H88" s="29">
        <f>H89+H90+H92+H93</f>
        <v>170483900</v>
      </c>
      <c r="I88" s="29">
        <f t="shared" si="22"/>
        <v>23319500</v>
      </c>
      <c r="J88" s="22">
        <f t="shared" ref="J88:L93" si="23">G88/D88*100</f>
        <v>87.899674577347412</v>
      </c>
      <c r="K88" s="22">
        <f t="shared" si="23"/>
        <v>88.563478998083625</v>
      </c>
      <c r="L88" s="22">
        <f t="shared" si="23"/>
        <v>83.333333333333343</v>
      </c>
      <c r="M88" s="7"/>
    </row>
    <row r="89" spans="1:13" ht="27" customHeight="1">
      <c r="A89" s="26" t="s">
        <v>158</v>
      </c>
      <c r="B89" s="27" t="s">
        <v>19</v>
      </c>
      <c r="C89" s="28" t="s">
        <v>159</v>
      </c>
      <c r="D89" s="29">
        <f t="shared" si="22"/>
        <v>90864800</v>
      </c>
      <c r="E89" s="29">
        <f t="shared" si="22"/>
        <v>62881400</v>
      </c>
      <c r="F89" s="29">
        <f t="shared" si="22"/>
        <v>27983400</v>
      </c>
      <c r="G89" s="29">
        <f t="shared" si="22"/>
        <v>86200900</v>
      </c>
      <c r="H89" s="29">
        <f t="shared" si="22"/>
        <v>62881400</v>
      </c>
      <c r="I89" s="29">
        <f t="shared" si="22"/>
        <v>23319500</v>
      </c>
      <c r="J89" s="22">
        <f t="shared" si="23"/>
        <v>94.867209304373091</v>
      </c>
      <c r="K89" s="22">
        <f t="shared" si="23"/>
        <v>100</v>
      </c>
      <c r="L89" s="22">
        <f t="shared" si="23"/>
        <v>83.333333333333343</v>
      </c>
      <c r="M89" s="7"/>
    </row>
    <row r="90" spans="1:13" ht="45" customHeight="1">
      <c r="A90" s="26" t="s">
        <v>160</v>
      </c>
      <c r="B90" s="27" t="s">
        <v>19</v>
      </c>
      <c r="C90" s="28" t="s">
        <v>161</v>
      </c>
      <c r="D90" s="29">
        <v>62881400</v>
      </c>
      <c r="E90" s="29">
        <v>62881400</v>
      </c>
      <c r="F90" s="29"/>
      <c r="G90" s="29">
        <v>62881400</v>
      </c>
      <c r="H90" s="29">
        <v>62881400</v>
      </c>
      <c r="I90" s="29"/>
      <c r="J90" s="22">
        <f t="shared" si="23"/>
        <v>100</v>
      </c>
      <c r="K90" s="22">
        <f t="shared" si="23"/>
        <v>100</v>
      </c>
      <c r="L90" s="22" t="e">
        <f t="shared" si="23"/>
        <v>#DIV/0!</v>
      </c>
      <c r="M90" s="7"/>
    </row>
    <row r="91" spans="1:13" ht="47.25" customHeight="1">
      <c r="A91" s="26" t="s">
        <v>162</v>
      </c>
      <c r="B91" s="27" t="s">
        <v>19</v>
      </c>
      <c r="C91" s="28" t="s">
        <v>163</v>
      </c>
      <c r="D91" s="29">
        <v>27983400</v>
      </c>
      <c r="E91" s="29"/>
      <c r="F91" s="29">
        <v>27983400</v>
      </c>
      <c r="G91" s="29">
        <v>23319500</v>
      </c>
      <c r="H91" s="29"/>
      <c r="I91" s="29">
        <v>23319500</v>
      </c>
      <c r="J91" s="22">
        <f t="shared" si="23"/>
        <v>83.333333333333343</v>
      </c>
      <c r="K91" s="22" t="e">
        <f t="shared" si="23"/>
        <v>#DIV/0!</v>
      </c>
      <c r="L91" s="22">
        <f t="shared" si="23"/>
        <v>83.333333333333343</v>
      </c>
      <c r="M91" s="7"/>
    </row>
    <row r="92" spans="1:13" ht="47.25" customHeight="1">
      <c r="A92" s="26" t="s">
        <v>164</v>
      </c>
      <c r="B92" s="27" t="s">
        <v>19</v>
      </c>
      <c r="C92" s="28" t="s">
        <v>165</v>
      </c>
      <c r="D92" s="29"/>
      <c r="E92" s="29"/>
      <c r="F92" s="29"/>
      <c r="G92" s="29"/>
      <c r="H92" s="29"/>
      <c r="I92" s="29"/>
      <c r="J92" s="29"/>
      <c r="K92" s="29"/>
      <c r="L92" s="29"/>
      <c r="M92" s="7"/>
    </row>
    <row r="93" spans="1:13" ht="61.5" customHeight="1">
      <c r="A93" s="26" t="s">
        <v>166</v>
      </c>
      <c r="B93" s="27" t="s">
        <v>19</v>
      </c>
      <c r="C93" s="28" t="s">
        <v>394</v>
      </c>
      <c r="D93" s="29">
        <v>66736300</v>
      </c>
      <c r="E93" s="29">
        <v>66736300</v>
      </c>
      <c r="F93" s="29"/>
      <c r="G93" s="29">
        <v>44721100</v>
      </c>
      <c r="H93" s="29">
        <v>44721100</v>
      </c>
      <c r="I93" s="29"/>
      <c r="J93" s="22">
        <f t="shared" si="23"/>
        <v>67.01165632496857</v>
      </c>
      <c r="K93" s="29"/>
      <c r="L93" s="29"/>
      <c r="M93" s="7"/>
    </row>
    <row r="94" spans="1:13" ht="25.5" customHeight="1">
      <c r="A94" s="59" t="s">
        <v>167</v>
      </c>
      <c r="B94" s="60" t="s">
        <v>19</v>
      </c>
      <c r="C94" s="61" t="s">
        <v>168</v>
      </c>
      <c r="D94" s="62">
        <f t="shared" ref="D94:I94" si="24">D96+D97</f>
        <v>77910600</v>
      </c>
      <c r="E94" s="62">
        <f t="shared" si="24"/>
        <v>76729900</v>
      </c>
      <c r="F94" s="62">
        <f t="shared" si="24"/>
        <v>1180700</v>
      </c>
      <c r="G94" s="62">
        <f t="shared" si="24"/>
        <v>58809830.230000004</v>
      </c>
      <c r="H94" s="62">
        <f t="shared" si="24"/>
        <v>58167609.240000002</v>
      </c>
      <c r="I94" s="62">
        <f t="shared" si="24"/>
        <v>642220.99</v>
      </c>
      <c r="J94" s="66">
        <f>G94/D94*100</f>
        <v>75.483734215883331</v>
      </c>
      <c r="K94" s="66">
        <f>H94/E94*100</f>
        <v>75.808269318740145</v>
      </c>
      <c r="L94" s="66">
        <f>I94/F94*100</f>
        <v>54.393240450580159</v>
      </c>
      <c r="M94" s="7"/>
    </row>
    <row r="95" spans="1:13" ht="75.75" customHeight="1">
      <c r="A95" s="26" t="s">
        <v>169</v>
      </c>
      <c r="B95" s="27" t="s">
        <v>19</v>
      </c>
      <c r="C95" s="28" t="s">
        <v>170</v>
      </c>
      <c r="D95" s="29"/>
      <c r="E95" s="29"/>
      <c r="F95" s="29"/>
      <c r="G95" s="29"/>
      <c r="H95" s="29"/>
      <c r="I95" s="29"/>
      <c r="J95" s="29"/>
      <c r="K95" s="29"/>
      <c r="L95" s="29"/>
      <c r="M95" s="7"/>
    </row>
    <row r="96" spans="1:13" ht="63" customHeight="1">
      <c r="A96" s="26" t="s">
        <v>395</v>
      </c>
      <c r="B96" s="27" t="s">
        <v>19</v>
      </c>
      <c r="C96" s="28" t="s">
        <v>396</v>
      </c>
      <c r="D96" s="29"/>
      <c r="E96" s="29"/>
      <c r="F96" s="29"/>
      <c r="G96" s="29"/>
      <c r="H96" s="29"/>
      <c r="I96" s="29"/>
      <c r="J96" s="29"/>
      <c r="K96" s="29"/>
      <c r="L96" s="29"/>
      <c r="M96" s="7"/>
    </row>
    <row r="97" spans="1:13" ht="15" customHeight="1">
      <c r="A97" s="26" t="s">
        <v>171</v>
      </c>
      <c r="B97" s="27" t="s">
        <v>19</v>
      </c>
      <c r="C97" s="28" t="s">
        <v>172</v>
      </c>
      <c r="D97" s="29">
        <f t="shared" ref="D97:I97" si="25">D98+D99</f>
        <v>77910600</v>
      </c>
      <c r="E97" s="29">
        <f t="shared" si="25"/>
        <v>76729900</v>
      </c>
      <c r="F97" s="29">
        <f t="shared" si="25"/>
        <v>1180700</v>
      </c>
      <c r="G97" s="29">
        <f t="shared" si="25"/>
        <v>58809830.230000004</v>
      </c>
      <c r="H97" s="29">
        <f t="shared" si="25"/>
        <v>58167609.240000002</v>
      </c>
      <c r="I97" s="29">
        <f t="shared" si="25"/>
        <v>642220.99</v>
      </c>
      <c r="J97" s="22">
        <f t="shared" ref="J97:L99" si="26">G97/D97*100</f>
        <v>75.483734215883331</v>
      </c>
      <c r="K97" s="22">
        <f t="shared" si="26"/>
        <v>75.808269318740145</v>
      </c>
      <c r="L97" s="22">
        <f t="shared" si="26"/>
        <v>54.393240450580159</v>
      </c>
      <c r="M97" s="7"/>
    </row>
    <row r="98" spans="1:13" ht="25.5" customHeight="1">
      <c r="A98" s="26" t="s">
        <v>173</v>
      </c>
      <c r="B98" s="27" t="s">
        <v>19</v>
      </c>
      <c r="C98" s="28" t="s">
        <v>174</v>
      </c>
      <c r="D98" s="29">
        <v>76729900</v>
      </c>
      <c r="E98" s="29">
        <v>76729900</v>
      </c>
      <c r="F98" s="29"/>
      <c r="G98" s="29">
        <v>58167609.240000002</v>
      </c>
      <c r="H98" s="29">
        <v>58167609.240000002</v>
      </c>
      <c r="I98" s="29"/>
      <c r="J98" s="22">
        <f t="shared" si="26"/>
        <v>75.808269318740145</v>
      </c>
      <c r="K98" s="22">
        <f t="shared" si="26"/>
        <v>75.808269318740145</v>
      </c>
      <c r="L98" s="22" t="e">
        <f t="shared" si="26"/>
        <v>#DIV/0!</v>
      </c>
      <c r="M98" s="7"/>
    </row>
    <row r="99" spans="1:13" ht="15" customHeight="1">
      <c r="A99" s="26" t="s">
        <v>175</v>
      </c>
      <c r="B99" s="27" t="s">
        <v>19</v>
      </c>
      <c r="C99" s="28" t="s">
        <v>397</v>
      </c>
      <c r="D99" s="29">
        <v>1180700</v>
      </c>
      <c r="E99" s="29"/>
      <c r="F99" s="29">
        <v>1180700</v>
      </c>
      <c r="G99" s="29">
        <v>642220.99</v>
      </c>
      <c r="H99" s="29"/>
      <c r="I99" s="29">
        <v>642220.99</v>
      </c>
      <c r="J99" s="22">
        <f t="shared" si="26"/>
        <v>54.393240450580159</v>
      </c>
      <c r="K99" s="29"/>
      <c r="L99" s="29"/>
      <c r="M99" s="7"/>
    </row>
    <row r="100" spans="1:13" ht="25.5" customHeight="1">
      <c r="A100" s="59" t="s">
        <v>176</v>
      </c>
      <c r="B100" s="60" t="s">
        <v>19</v>
      </c>
      <c r="C100" s="61" t="s">
        <v>177</v>
      </c>
      <c r="D100" s="62">
        <f t="shared" ref="D100:H100" si="27">SUM(D101:D113)</f>
        <v>274683800</v>
      </c>
      <c r="E100" s="62">
        <f t="shared" si="27"/>
        <v>273379000</v>
      </c>
      <c r="F100" s="62">
        <f t="shared" si="27"/>
        <v>1304800</v>
      </c>
      <c r="G100" s="62">
        <f t="shared" si="27"/>
        <v>198048269.69999999</v>
      </c>
      <c r="H100" s="62">
        <f t="shared" si="27"/>
        <v>197044046.06</v>
      </c>
      <c r="I100" s="29">
        <v>544995.04</v>
      </c>
      <c r="J100" s="66">
        <f>G100/D100*100</f>
        <v>72.100455032295301</v>
      </c>
      <c r="K100" s="66">
        <f>H100/E100*100</f>
        <v>72.077242970381789</v>
      </c>
      <c r="L100" s="66">
        <f>I100/F100*100</f>
        <v>41.768473329245865</v>
      </c>
      <c r="M100" s="7"/>
    </row>
    <row r="101" spans="1:13" ht="51" customHeight="1">
      <c r="A101" s="26" t="s">
        <v>178</v>
      </c>
      <c r="B101" s="27" t="s">
        <v>19</v>
      </c>
      <c r="C101" s="28" t="s">
        <v>179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7"/>
    </row>
    <row r="102" spans="1:13" ht="51" customHeight="1">
      <c r="A102" s="26" t="s">
        <v>180</v>
      </c>
      <c r="B102" s="27" t="s">
        <v>19</v>
      </c>
      <c r="C102" s="28" t="s">
        <v>181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7"/>
    </row>
    <row r="103" spans="1:13" ht="38.25" customHeight="1">
      <c r="A103" s="26" t="s">
        <v>182</v>
      </c>
      <c r="B103" s="27" t="s">
        <v>19</v>
      </c>
      <c r="C103" s="28" t="s">
        <v>183</v>
      </c>
      <c r="D103" s="29">
        <v>560000</v>
      </c>
      <c r="E103" s="29"/>
      <c r="F103" s="29">
        <v>560000</v>
      </c>
      <c r="G103" s="29">
        <v>440081.82</v>
      </c>
      <c r="H103" s="29">
        <v>0</v>
      </c>
      <c r="I103" s="29">
        <v>440081.82</v>
      </c>
      <c r="J103" s="22">
        <f t="shared" ref="J103:L109" si="28">G103/D103*100</f>
        <v>78.586039285714278</v>
      </c>
      <c r="K103" s="22" t="e">
        <f t="shared" si="28"/>
        <v>#DIV/0!</v>
      </c>
      <c r="L103" s="22">
        <f t="shared" si="28"/>
        <v>78.586039285714278</v>
      </c>
      <c r="M103" s="7"/>
    </row>
    <row r="104" spans="1:13" ht="51" customHeight="1">
      <c r="A104" s="26" t="s">
        <v>184</v>
      </c>
      <c r="B104" s="27" t="s">
        <v>19</v>
      </c>
      <c r="C104" s="28" t="s">
        <v>185</v>
      </c>
      <c r="D104" s="29">
        <v>560000</v>
      </c>
      <c r="E104" s="29"/>
      <c r="F104" s="29">
        <v>560000</v>
      </c>
      <c r="G104" s="29">
        <v>440081.82</v>
      </c>
      <c r="H104" s="29">
        <v>0</v>
      </c>
      <c r="I104" s="29">
        <v>440081.82</v>
      </c>
      <c r="J104" s="22">
        <f t="shared" si="28"/>
        <v>78.586039285714278</v>
      </c>
      <c r="K104" s="22" t="e">
        <f t="shared" si="28"/>
        <v>#DIV/0!</v>
      </c>
      <c r="L104" s="22">
        <f t="shared" si="28"/>
        <v>78.586039285714278</v>
      </c>
      <c r="M104" s="7"/>
    </row>
    <row r="105" spans="1:13" ht="63" customHeight="1">
      <c r="A105" s="26" t="s">
        <v>186</v>
      </c>
      <c r="B105" s="27" t="s">
        <v>19</v>
      </c>
      <c r="C105" s="28" t="s">
        <v>187</v>
      </c>
      <c r="D105" s="29">
        <v>13765100</v>
      </c>
      <c r="E105" s="29">
        <v>13765100</v>
      </c>
      <c r="F105" s="29"/>
      <c r="G105" s="29">
        <v>11722725.710000001</v>
      </c>
      <c r="H105" s="29">
        <v>11722725.710000001</v>
      </c>
      <c r="I105" s="29"/>
      <c r="J105" s="22">
        <f t="shared" si="28"/>
        <v>85.162662893840221</v>
      </c>
      <c r="K105" s="22">
        <f t="shared" si="28"/>
        <v>85.162662893840221</v>
      </c>
      <c r="L105" s="22" t="e">
        <f t="shared" si="28"/>
        <v>#DIV/0!</v>
      </c>
      <c r="M105" s="7"/>
    </row>
    <row r="106" spans="1:13" ht="48.75" customHeight="1">
      <c r="A106" s="26" t="s">
        <v>188</v>
      </c>
      <c r="B106" s="27" t="s">
        <v>19</v>
      </c>
      <c r="C106" s="28" t="s">
        <v>189</v>
      </c>
      <c r="D106" s="29">
        <v>13765100</v>
      </c>
      <c r="E106" s="29">
        <v>13765100</v>
      </c>
      <c r="F106" s="29"/>
      <c r="G106" s="29">
        <v>11722725.710000001</v>
      </c>
      <c r="H106" s="29">
        <v>11722725.710000001</v>
      </c>
      <c r="I106" s="29"/>
      <c r="J106" s="22">
        <f t="shared" si="28"/>
        <v>85.162662893840221</v>
      </c>
      <c r="K106" s="22">
        <f t="shared" si="28"/>
        <v>85.162662893840221</v>
      </c>
      <c r="L106" s="22" t="e">
        <f t="shared" si="28"/>
        <v>#DIV/0!</v>
      </c>
      <c r="M106" s="7"/>
    </row>
    <row r="107" spans="1:13" ht="45" customHeight="1">
      <c r="A107" s="26" t="s">
        <v>190</v>
      </c>
      <c r="B107" s="27" t="s">
        <v>19</v>
      </c>
      <c r="C107" s="28" t="s">
        <v>191</v>
      </c>
      <c r="D107" s="29">
        <f t="shared" ref="D107:I107" si="29">D108+D109</f>
        <v>5829100</v>
      </c>
      <c r="E107" s="29">
        <f t="shared" si="29"/>
        <v>5736700</v>
      </c>
      <c r="F107" s="29">
        <f t="shared" si="29"/>
        <v>92400</v>
      </c>
      <c r="G107" s="29">
        <f t="shared" si="29"/>
        <v>4145782.32</v>
      </c>
      <c r="H107" s="29">
        <f t="shared" si="29"/>
        <v>4083752.32</v>
      </c>
      <c r="I107" s="29">
        <f t="shared" si="29"/>
        <v>62030</v>
      </c>
      <c r="J107" s="22">
        <f t="shared" si="28"/>
        <v>71.122168430804066</v>
      </c>
      <c r="K107" s="22">
        <f t="shared" si="28"/>
        <v>71.186436801645542</v>
      </c>
      <c r="L107" s="22">
        <f t="shared" si="28"/>
        <v>67.132034632034632</v>
      </c>
      <c r="M107" s="7"/>
    </row>
    <row r="108" spans="1:13" ht="55.5" customHeight="1">
      <c r="A108" s="26" t="s">
        <v>192</v>
      </c>
      <c r="B108" s="27" t="s">
        <v>19</v>
      </c>
      <c r="C108" s="28" t="s">
        <v>193</v>
      </c>
      <c r="D108" s="29">
        <v>5736700</v>
      </c>
      <c r="E108" s="29">
        <v>5736700</v>
      </c>
      <c r="F108" s="29"/>
      <c r="G108" s="29">
        <v>4083752.32</v>
      </c>
      <c r="H108" s="29">
        <v>4083752.32</v>
      </c>
      <c r="I108" s="29"/>
      <c r="J108" s="22">
        <f t="shared" si="28"/>
        <v>71.186436801645542</v>
      </c>
      <c r="K108" s="22">
        <f t="shared" si="28"/>
        <v>71.186436801645542</v>
      </c>
      <c r="L108" s="22" t="e">
        <f t="shared" si="28"/>
        <v>#DIV/0!</v>
      </c>
      <c r="M108" s="7"/>
    </row>
    <row r="109" spans="1:13" ht="64.5" customHeight="1">
      <c r="A109" s="26" t="s">
        <v>194</v>
      </c>
      <c r="B109" s="27" t="s">
        <v>19</v>
      </c>
      <c r="C109" s="28" t="s">
        <v>195</v>
      </c>
      <c r="D109" s="29">
        <v>92400</v>
      </c>
      <c r="E109" s="29"/>
      <c r="F109" s="29">
        <v>92400</v>
      </c>
      <c r="G109" s="29">
        <v>62030</v>
      </c>
      <c r="H109" s="29"/>
      <c r="I109" s="29">
        <v>62030</v>
      </c>
      <c r="J109" s="22">
        <f t="shared" si="28"/>
        <v>67.132034632034632</v>
      </c>
      <c r="K109" s="22" t="e">
        <f t="shared" si="28"/>
        <v>#DIV/0!</v>
      </c>
      <c r="L109" s="22">
        <f t="shared" si="28"/>
        <v>67.132034632034632</v>
      </c>
      <c r="M109" s="7"/>
    </row>
    <row r="110" spans="1:13" ht="38.25" customHeight="1">
      <c r="A110" s="26" t="s">
        <v>196</v>
      </c>
      <c r="B110" s="27" t="s">
        <v>19</v>
      </c>
      <c r="C110" s="28" t="s">
        <v>197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7"/>
    </row>
    <row r="111" spans="1:13" ht="38.25" customHeight="1">
      <c r="A111" s="26" t="s">
        <v>198</v>
      </c>
      <c r="B111" s="27" t="s">
        <v>19</v>
      </c>
      <c r="C111" s="28" t="s">
        <v>199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7"/>
    </row>
    <row r="112" spans="1:13" ht="15" customHeight="1">
      <c r="A112" s="26" t="s">
        <v>200</v>
      </c>
      <c r="B112" s="27" t="s">
        <v>19</v>
      </c>
      <c r="C112" s="28" t="s">
        <v>201</v>
      </c>
      <c r="D112" s="29">
        <v>117187700</v>
      </c>
      <c r="E112" s="29">
        <v>117187700</v>
      </c>
      <c r="F112" s="29"/>
      <c r="G112" s="29">
        <v>82715545</v>
      </c>
      <c r="H112" s="29">
        <v>82715545</v>
      </c>
      <c r="I112" s="29"/>
      <c r="J112" s="22">
        <f t="shared" ref="J112:L115" si="30">G112/D112*100</f>
        <v>70.583811270295428</v>
      </c>
      <c r="K112" s="22">
        <f t="shared" si="30"/>
        <v>70.583811270295428</v>
      </c>
      <c r="L112" s="22" t="e">
        <f t="shared" si="30"/>
        <v>#DIV/0!</v>
      </c>
      <c r="M112" s="7"/>
    </row>
    <row r="113" spans="1:13" ht="25.5" customHeight="1">
      <c r="A113" s="26" t="s">
        <v>202</v>
      </c>
      <c r="B113" s="27" t="s">
        <v>19</v>
      </c>
      <c r="C113" s="28" t="s">
        <v>203</v>
      </c>
      <c r="D113" s="29">
        <v>117187700</v>
      </c>
      <c r="E113" s="29">
        <v>117187700</v>
      </c>
      <c r="F113" s="29"/>
      <c r="G113" s="29">
        <v>82715545</v>
      </c>
      <c r="H113" s="29">
        <v>82715545</v>
      </c>
      <c r="I113" s="29"/>
      <c r="J113" s="22">
        <f t="shared" si="30"/>
        <v>70.583811270295428</v>
      </c>
      <c r="K113" s="22">
        <f t="shared" si="30"/>
        <v>70.583811270295428</v>
      </c>
      <c r="L113" s="22" t="e">
        <f t="shared" si="30"/>
        <v>#DIV/0!</v>
      </c>
      <c r="M113" s="7"/>
    </row>
    <row r="114" spans="1:13" ht="15" customHeight="1">
      <c r="A114" s="26" t="s">
        <v>204</v>
      </c>
      <c r="B114" s="27" t="s">
        <v>19</v>
      </c>
      <c r="C114" s="28" t="s">
        <v>405</v>
      </c>
      <c r="D114" s="29"/>
      <c r="E114" s="29">
        <v>14500000</v>
      </c>
      <c r="F114" s="29"/>
      <c r="G114" s="29"/>
      <c r="H114" s="29"/>
      <c r="I114" s="29">
        <v>9641488.1400000006</v>
      </c>
      <c r="J114" s="22" t="e">
        <f t="shared" si="30"/>
        <v>#DIV/0!</v>
      </c>
      <c r="K114" s="22">
        <f t="shared" si="30"/>
        <v>0</v>
      </c>
      <c r="L114" s="22" t="e">
        <f t="shared" si="30"/>
        <v>#DIV/0!</v>
      </c>
      <c r="M114" s="7"/>
    </row>
    <row r="115" spans="1:13" ht="74.25" customHeight="1">
      <c r="A115" s="26" t="s">
        <v>205</v>
      </c>
      <c r="B115" s="27" t="s">
        <v>19</v>
      </c>
      <c r="C115" s="28" t="s">
        <v>206</v>
      </c>
      <c r="D115" s="29"/>
      <c r="E115" s="29">
        <v>9909500</v>
      </c>
      <c r="F115" s="29"/>
      <c r="G115" s="29"/>
      <c r="H115" s="29">
        <v>5998681.7599999998</v>
      </c>
      <c r="I115" s="29"/>
      <c r="J115" s="22" t="e">
        <f t="shared" si="30"/>
        <v>#DIV/0!</v>
      </c>
      <c r="K115" s="22">
        <f t="shared" si="30"/>
        <v>60.534656238962611</v>
      </c>
      <c r="L115" s="22" t="e">
        <f t="shared" si="30"/>
        <v>#DIV/0!</v>
      </c>
      <c r="M115" s="7"/>
    </row>
    <row r="116" spans="1:13" ht="63.75" customHeight="1">
      <c r="A116" s="26" t="s">
        <v>207</v>
      </c>
      <c r="B116" s="27" t="s">
        <v>19</v>
      </c>
      <c r="C116" s="28" t="s">
        <v>208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7"/>
    </row>
    <row r="117" spans="1:13" ht="63.75" customHeight="1">
      <c r="A117" s="26" t="s">
        <v>209</v>
      </c>
      <c r="B117" s="27" t="s">
        <v>19</v>
      </c>
      <c r="C117" s="28" t="s">
        <v>210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7"/>
    </row>
    <row r="118" spans="1:13" ht="51" customHeight="1">
      <c r="A118" s="26" t="s">
        <v>211</v>
      </c>
      <c r="B118" s="27" t="s">
        <v>19</v>
      </c>
      <c r="C118" s="28" t="s">
        <v>212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7"/>
    </row>
    <row r="119" spans="1:13" ht="47.25" customHeight="1">
      <c r="A119" s="26" t="s">
        <v>213</v>
      </c>
      <c r="B119" s="27" t="s">
        <v>19</v>
      </c>
      <c r="C119" s="28" t="s">
        <v>214</v>
      </c>
      <c r="D119" s="29">
        <v>-7537752.8099999996</v>
      </c>
      <c r="E119" s="29">
        <v>-7537752.8099999996</v>
      </c>
      <c r="F119" s="29"/>
      <c r="G119" s="29">
        <v>-7537752.8099999996</v>
      </c>
      <c r="H119" s="29">
        <v>-7537752.8099999996</v>
      </c>
      <c r="I119" s="29"/>
      <c r="J119" s="22">
        <f t="shared" ref="J119:L120" si="31">G119/D119*100</f>
        <v>100</v>
      </c>
      <c r="K119" s="22">
        <f t="shared" si="31"/>
        <v>100</v>
      </c>
      <c r="L119" s="22" t="e">
        <f t="shared" si="31"/>
        <v>#DIV/0!</v>
      </c>
      <c r="M119" s="7"/>
    </row>
    <row r="120" spans="1:13" ht="62.25" customHeight="1">
      <c r="A120" s="26" t="s">
        <v>215</v>
      </c>
      <c r="B120" s="27" t="s">
        <v>19</v>
      </c>
      <c r="C120" s="28" t="s">
        <v>216</v>
      </c>
      <c r="D120" s="29">
        <v>-7537752.8099999996</v>
      </c>
      <c r="E120" s="29">
        <v>-7537752.8099999996</v>
      </c>
      <c r="F120" s="29"/>
      <c r="G120" s="29">
        <v>-7537752.8099999996</v>
      </c>
      <c r="H120" s="29">
        <v>-7537752.8099999996</v>
      </c>
      <c r="I120" s="29"/>
      <c r="J120" s="22">
        <f t="shared" si="31"/>
        <v>100</v>
      </c>
      <c r="K120" s="22">
        <f t="shared" si="31"/>
        <v>100</v>
      </c>
      <c r="L120" s="22" t="e">
        <f t="shared" si="31"/>
        <v>#DIV/0!</v>
      </c>
      <c r="M120" s="7"/>
    </row>
    <row r="121" spans="1:13" ht="51" customHeight="1">
      <c r="A121" s="26" t="s">
        <v>217</v>
      </c>
      <c r="B121" s="27" t="s">
        <v>19</v>
      </c>
      <c r="C121" s="28" t="s">
        <v>218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7"/>
    </row>
    <row r="122" spans="1:13" hidden="1">
      <c r="A122" s="8"/>
      <c r="B122" s="11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 t="s">
        <v>219</v>
      </c>
    </row>
    <row r="123" spans="1:13" hidden="1">
      <c r="A123" s="8"/>
      <c r="B123" s="8"/>
      <c r="C123" s="8"/>
      <c r="D123" s="13"/>
      <c r="E123" s="13"/>
      <c r="F123" s="13"/>
      <c r="G123" s="13"/>
      <c r="H123" s="13"/>
      <c r="I123" s="13"/>
      <c r="J123" s="13"/>
      <c r="K123" s="13"/>
      <c r="L123" s="13"/>
      <c r="M123" s="3" t="s">
        <v>219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opLeftCell="A55" workbookViewId="0">
      <selection activeCell="F55" sqref="F55"/>
    </sheetView>
  </sheetViews>
  <sheetFormatPr defaultRowHeight="1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>
      <c r="A2" s="30"/>
      <c r="B2" s="30"/>
      <c r="C2" s="30" t="s">
        <v>362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>
      <c r="A4" s="79" t="s">
        <v>0</v>
      </c>
      <c r="B4" s="79" t="s">
        <v>1</v>
      </c>
      <c r="C4" s="79" t="s">
        <v>220</v>
      </c>
      <c r="D4" s="81" t="s">
        <v>3</v>
      </c>
      <c r="E4" s="77"/>
      <c r="F4" s="77"/>
      <c r="G4" s="81" t="s">
        <v>4</v>
      </c>
      <c r="H4" s="77"/>
      <c r="I4" s="77"/>
      <c r="J4" s="75" t="s">
        <v>375</v>
      </c>
      <c r="K4" s="75" t="s">
        <v>376</v>
      </c>
      <c r="L4" s="75" t="s">
        <v>377</v>
      </c>
      <c r="M4" s="5"/>
    </row>
    <row r="5" spans="1:13" ht="140.44999999999999" customHeight="1">
      <c r="A5" s="80"/>
      <c r="B5" s="80"/>
      <c r="C5" s="80"/>
      <c r="D5" s="18" t="s">
        <v>360</v>
      </c>
      <c r="E5" s="18" t="s">
        <v>221</v>
      </c>
      <c r="F5" s="18" t="s">
        <v>8</v>
      </c>
      <c r="G5" s="18" t="s">
        <v>360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386</v>
      </c>
      <c r="K6" s="19" t="s">
        <v>387</v>
      </c>
      <c r="L6" s="19" t="s">
        <v>388</v>
      </c>
      <c r="M6" s="5"/>
    </row>
    <row r="7" spans="1:13" ht="30" customHeight="1">
      <c r="A7" s="67" t="s">
        <v>222</v>
      </c>
      <c r="B7" s="64" t="s">
        <v>223</v>
      </c>
      <c r="C7" s="68" t="s">
        <v>404</v>
      </c>
      <c r="D7" s="62">
        <f t="shared" ref="D7:I7" si="0">D9+D18+D20+D25+D31+D38+D44+D47+D49+D53+D56+D58+D36</f>
        <v>435520162.15000004</v>
      </c>
      <c r="E7" s="62">
        <f t="shared" si="0"/>
        <v>396485449.10999995</v>
      </c>
      <c r="F7" s="62">
        <f t="shared" si="0"/>
        <v>86086213.039999992</v>
      </c>
      <c r="G7" s="62">
        <f t="shared" si="0"/>
        <v>323836628.46999997</v>
      </c>
      <c r="H7" s="62">
        <f t="shared" si="0"/>
        <v>296299051.17000002</v>
      </c>
      <c r="I7" s="62">
        <f t="shared" si="0"/>
        <v>65719747.189999998</v>
      </c>
      <c r="J7" s="62">
        <f>G7/D7*100</f>
        <v>74.356288551909913</v>
      </c>
      <c r="K7" s="62">
        <f>H7/E7*100</f>
        <v>74.731380895593858</v>
      </c>
      <c r="L7" s="62">
        <f>I7/F7*100</f>
        <v>76.34177979168777</v>
      </c>
      <c r="M7" s="7"/>
    </row>
    <row r="8" spans="1:13" ht="30" customHeight="1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>
      <c r="A9" s="59" t="s">
        <v>224</v>
      </c>
      <c r="B9" s="60" t="s">
        <v>225</v>
      </c>
      <c r="C9" s="61" t="s">
        <v>226</v>
      </c>
      <c r="D9" s="62">
        <f t="shared" ref="D9:I9" si="1">SUM(D10:D17)</f>
        <v>105695440.34999999</v>
      </c>
      <c r="E9" s="62">
        <f t="shared" si="1"/>
        <v>77165421.75999999</v>
      </c>
      <c r="F9" s="62">
        <f t="shared" si="1"/>
        <v>28530018.589999996</v>
      </c>
      <c r="G9" s="62">
        <f t="shared" si="1"/>
        <v>85972246.150000006</v>
      </c>
      <c r="H9" s="62">
        <f t="shared" si="1"/>
        <v>62675653.090000004</v>
      </c>
      <c r="I9" s="62">
        <f t="shared" si="1"/>
        <v>23296593.059999999</v>
      </c>
      <c r="J9" s="62">
        <f t="shared" ref="J9:L12" si="2">G9/D9*100</f>
        <v>81.339597872255808</v>
      </c>
      <c r="K9" s="62">
        <f t="shared" si="2"/>
        <v>81.222459050290581</v>
      </c>
      <c r="L9" s="62">
        <f t="shared" si="2"/>
        <v>81.656424395621116</v>
      </c>
      <c r="M9" s="7"/>
    </row>
    <row r="10" spans="1:13" ht="25.5" customHeight="1">
      <c r="A10" s="69" t="s">
        <v>227</v>
      </c>
      <c r="B10" s="70" t="s">
        <v>225</v>
      </c>
      <c r="C10" s="71" t="s">
        <v>228</v>
      </c>
      <c r="D10" s="72">
        <v>6592500.3499999996</v>
      </c>
      <c r="E10" s="72">
        <v>1937400</v>
      </c>
      <c r="F10" s="72">
        <v>4655100.3499999996</v>
      </c>
      <c r="G10" s="72">
        <v>5444436.6600000001</v>
      </c>
      <c r="H10" s="72">
        <v>1693067</v>
      </c>
      <c r="I10" s="72">
        <v>3751369.66</v>
      </c>
      <c r="J10" s="29">
        <f t="shared" si="2"/>
        <v>82.585307105823674</v>
      </c>
      <c r="K10" s="29">
        <f t="shared" si="2"/>
        <v>87.388613605863526</v>
      </c>
      <c r="L10" s="29">
        <f t="shared" si="2"/>
        <v>80.586225386097226</v>
      </c>
      <c r="M10" s="7"/>
    </row>
    <row r="11" spans="1:13" ht="41.25" customHeight="1">
      <c r="A11" s="69" t="s">
        <v>229</v>
      </c>
      <c r="B11" s="70" t="s">
        <v>225</v>
      </c>
      <c r="C11" s="71" t="s">
        <v>230</v>
      </c>
      <c r="D11" s="72">
        <v>117000</v>
      </c>
      <c r="E11" s="72">
        <v>93000</v>
      </c>
      <c r="F11" s="72">
        <v>24000</v>
      </c>
      <c r="G11" s="72">
        <v>55610</v>
      </c>
      <c r="H11" s="72">
        <v>55610</v>
      </c>
      <c r="I11" s="72">
        <v>0</v>
      </c>
      <c r="J11" s="29">
        <f t="shared" si="2"/>
        <v>47.529914529914528</v>
      </c>
      <c r="K11" s="29">
        <f t="shared" si="2"/>
        <v>59.795698924731177</v>
      </c>
      <c r="L11" s="29">
        <f t="shared" si="2"/>
        <v>0</v>
      </c>
      <c r="M11" s="7"/>
    </row>
    <row r="12" spans="1:13" ht="51" customHeight="1">
      <c r="A12" s="69" t="s">
        <v>231</v>
      </c>
      <c r="B12" s="70" t="s">
        <v>225</v>
      </c>
      <c r="C12" s="71" t="s">
        <v>232</v>
      </c>
      <c r="D12" s="72">
        <v>52493194.829999998</v>
      </c>
      <c r="E12" s="72">
        <v>28710776.59</v>
      </c>
      <c r="F12" s="72">
        <v>23782418.239999998</v>
      </c>
      <c r="G12" s="72">
        <v>41402857.369999997</v>
      </c>
      <c r="H12" s="72">
        <v>21857633.969999999</v>
      </c>
      <c r="I12" s="72">
        <v>19545223.399999999</v>
      </c>
      <c r="J12" s="29">
        <f t="shared" si="2"/>
        <v>78.872809140468163</v>
      </c>
      <c r="K12" s="29">
        <f t="shared" si="2"/>
        <v>76.130417097853908</v>
      </c>
      <c r="L12" s="29">
        <f t="shared" si="2"/>
        <v>82.183498762655688</v>
      </c>
      <c r="M12" s="7"/>
    </row>
    <row r="13" spans="1:13" ht="15" customHeight="1">
      <c r="A13" s="69" t="s">
        <v>233</v>
      </c>
      <c r="B13" s="70" t="s">
        <v>225</v>
      </c>
      <c r="C13" s="71" t="s">
        <v>234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29"/>
      <c r="K13" s="29"/>
      <c r="L13" s="29"/>
      <c r="M13" s="7"/>
    </row>
    <row r="14" spans="1:13" ht="38.25" customHeight="1">
      <c r="A14" s="69" t="s">
        <v>235</v>
      </c>
      <c r="B14" s="70" t="s">
        <v>225</v>
      </c>
      <c r="C14" s="71" t="s">
        <v>236</v>
      </c>
      <c r="D14" s="72">
        <v>14224910.460000001</v>
      </c>
      <c r="E14" s="72">
        <v>14224910.460000001</v>
      </c>
      <c r="F14" s="72">
        <v>0</v>
      </c>
      <c r="G14" s="72">
        <v>11821568.630000001</v>
      </c>
      <c r="H14" s="72">
        <v>11821568.630000001</v>
      </c>
      <c r="I14" s="72">
        <v>0</v>
      </c>
      <c r="J14" s="29">
        <f>G14/D14*100</f>
        <v>83.104696252689109</v>
      </c>
      <c r="K14" s="29">
        <f>H14/E14*100</f>
        <v>83.104696252689109</v>
      </c>
      <c r="L14" s="29" t="e">
        <f>I14/F14*100</f>
        <v>#DIV/0!</v>
      </c>
      <c r="M14" s="7"/>
    </row>
    <row r="15" spans="1:13" ht="15" customHeight="1">
      <c r="A15" s="69" t="s">
        <v>237</v>
      </c>
      <c r="B15" s="70" t="s">
        <v>225</v>
      </c>
      <c r="C15" s="71" t="s">
        <v>238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29"/>
      <c r="K15" s="29"/>
      <c r="L15" s="29"/>
      <c r="M15" s="7"/>
    </row>
    <row r="16" spans="1:13" ht="15" customHeight="1">
      <c r="A16" s="69" t="s">
        <v>239</v>
      </c>
      <c r="B16" s="70" t="s">
        <v>225</v>
      </c>
      <c r="C16" s="71" t="s">
        <v>240</v>
      </c>
      <c r="D16" s="72">
        <v>115000</v>
      </c>
      <c r="E16" s="72">
        <v>50000</v>
      </c>
      <c r="F16" s="72">
        <v>65000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>
      <c r="A17" s="69" t="s">
        <v>241</v>
      </c>
      <c r="B17" s="70" t="s">
        <v>225</v>
      </c>
      <c r="C17" s="71" t="s">
        <v>242</v>
      </c>
      <c r="D17" s="72">
        <v>32152834.710000001</v>
      </c>
      <c r="E17" s="72">
        <v>32149334.710000001</v>
      </c>
      <c r="F17" s="72">
        <v>3500</v>
      </c>
      <c r="G17" s="72">
        <v>27247773.489999998</v>
      </c>
      <c r="H17" s="72">
        <v>27247773.489999998</v>
      </c>
      <c r="I17" s="72">
        <v>0</v>
      </c>
      <c r="J17" s="29">
        <f t="shared" ref="J17:J59" si="3">G17/D17*100</f>
        <v>84.744545032371732</v>
      </c>
      <c r="K17" s="29">
        <f t="shared" ref="K17:K59" si="4">H17/E17*100</f>
        <v>84.753770912480562</v>
      </c>
      <c r="L17" s="29">
        <f t="shared" ref="L17:L59" si="5">I17/F17*100</f>
        <v>0</v>
      </c>
      <c r="M17" s="7"/>
    </row>
    <row r="18" spans="1:13" ht="15" customHeight="1">
      <c r="A18" s="59" t="s">
        <v>243</v>
      </c>
      <c r="B18" s="60" t="s">
        <v>225</v>
      </c>
      <c r="C18" s="61" t="s">
        <v>244</v>
      </c>
      <c r="D18" s="62">
        <f>D19</f>
        <v>560000</v>
      </c>
      <c r="E18" s="62">
        <v>0</v>
      </c>
      <c r="F18" s="62">
        <f>F19</f>
        <v>560000</v>
      </c>
      <c r="G18" s="62">
        <f>G19</f>
        <v>440081.82</v>
      </c>
      <c r="H18" s="62">
        <v>0</v>
      </c>
      <c r="I18" s="62">
        <f>I19</f>
        <v>440081.82</v>
      </c>
      <c r="J18" s="62">
        <f t="shared" si="3"/>
        <v>78.586039285714278</v>
      </c>
      <c r="K18" s="62" t="e">
        <f t="shared" si="4"/>
        <v>#DIV/0!</v>
      </c>
      <c r="L18" s="62">
        <f t="shared" si="5"/>
        <v>78.586039285714278</v>
      </c>
      <c r="M18" s="7"/>
    </row>
    <row r="19" spans="1:13" ht="15" customHeight="1">
      <c r="A19" s="69" t="s">
        <v>245</v>
      </c>
      <c r="B19" s="70" t="s">
        <v>225</v>
      </c>
      <c r="C19" s="71" t="s">
        <v>246</v>
      </c>
      <c r="D19" s="72">
        <v>560000</v>
      </c>
      <c r="E19" s="72">
        <v>0</v>
      </c>
      <c r="F19" s="72">
        <v>560000</v>
      </c>
      <c r="G19" s="72">
        <v>440081.82</v>
      </c>
      <c r="H19" s="72">
        <v>0</v>
      </c>
      <c r="I19" s="72">
        <v>440081.82</v>
      </c>
      <c r="J19" s="29">
        <f t="shared" si="3"/>
        <v>78.586039285714278</v>
      </c>
      <c r="K19" s="29" t="e">
        <f t="shared" si="4"/>
        <v>#DIV/0!</v>
      </c>
      <c r="L19" s="29">
        <f t="shared" si="5"/>
        <v>78.586039285714278</v>
      </c>
      <c r="M19" s="7"/>
    </row>
    <row r="20" spans="1:13" ht="25.5" customHeight="1">
      <c r="A20" s="59" t="s">
        <v>247</v>
      </c>
      <c r="B20" s="60" t="s">
        <v>225</v>
      </c>
      <c r="C20" s="61" t="s">
        <v>248</v>
      </c>
      <c r="D20" s="62">
        <f t="shared" ref="D20:I20" si="6">D22+D23+D21+D24</f>
        <v>15446485.140000001</v>
      </c>
      <c r="E20" s="62">
        <f t="shared" si="6"/>
        <v>2335885.14</v>
      </c>
      <c r="F20" s="62">
        <f t="shared" si="6"/>
        <v>13110600</v>
      </c>
      <c r="G20" s="62">
        <f t="shared" si="6"/>
        <v>12186895.220000001</v>
      </c>
      <c r="H20" s="62">
        <f t="shared" si="6"/>
        <v>1649943.04</v>
      </c>
      <c r="I20" s="62">
        <f t="shared" si="6"/>
        <v>10536952.18</v>
      </c>
      <c r="J20" s="62">
        <f t="shared" si="3"/>
        <v>78.8975298234094</v>
      </c>
      <c r="K20" s="62">
        <f t="shared" si="4"/>
        <v>70.63459635690819</v>
      </c>
      <c r="L20" s="62">
        <f t="shared" si="5"/>
        <v>80.369717480511952</v>
      </c>
      <c r="M20" s="7"/>
    </row>
    <row r="21" spans="1:13" ht="25.5" customHeight="1">
      <c r="A21" s="69" t="s">
        <v>373</v>
      </c>
      <c r="B21" s="70" t="s">
        <v>225</v>
      </c>
      <c r="C21" s="71" t="s">
        <v>374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>
      <c r="A22" s="69" t="s">
        <v>249</v>
      </c>
      <c r="B22" s="70" t="s">
        <v>225</v>
      </c>
      <c r="C22" s="71" t="s">
        <v>250</v>
      </c>
      <c r="D22" s="72">
        <v>14924210.140000001</v>
      </c>
      <c r="E22" s="72">
        <v>2249610.14</v>
      </c>
      <c r="F22" s="72">
        <v>12674600</v>
      </c>
      <c r="G22" s="72">
        <v>12054660.220000001</v>
      </c>
      <c r="H22" s="72">
        <v>1563668.04</v>
      </c>
      <c r="I22" s="72">
        <v>10490992.18</v>
      </c>
      <c r="J22" s="29">
        <f t="shared" si="3"/>
        <v>80.772517318628431</v>
      </c>
      <c r="K22" s="29">
        <f t="shared" si="4"/>
        <v>69.508401131228894</v>
      </c>
      <c r="L22" s="29">
        <f t="shared" si="5"/>
        <v>82.771781200195662</v>
      </c>
      <c r="M22" s="7"/>
    </row>
    <row r="23" spans="1:13" ht="15" customHeight="1">
      <c r="A23" s="69" t="s">
        <v>251</v>
      </c>
      <c r="B23" s="70" t="s">
        <v>225</v>
      </c>
      <c r="C23" s="71" t="s">
        <v>252</v>
      </c>
      <c r="D23" s="72">
        <v>436000</v>
      </c>
      <c r="E23" s="72">
        <v>0</v>
      </c>
      <c r="F23" s="72">
        <v>436000</v>
      </c>
      <c r="G23" s="72">
        <v>45960</v>
      </c>
      <c r="H23" s="72">
        <v>0</v>
      </c>
      <c r="I23" s="72">
        <v>45960</v>
      </c>
      <c r="J23" s="29">
        <f t="shared" si="3"/>
        <v>10.541284403669724</v>
      </c>
      <c r="K23" s="29" t="e">
        <f t="shared" si="4"/>
        <v>#DIV/0!</v>
      </c>
      <c r="L23" s="29">
        <f t="shared" si="5"/>
        <v>10.541284403669724</v>
      </c>
      <c r="M23" s="7"/>
    </row>
    <row r="24" spans="1:13" ht="27" customHeight="1">
      <c r="A24" s="69" t="s">
        <v>391</v>
      </c>
      <c r="B24" s="70" t="s">
        <v>225</v>
      </c>
      <c r="C24" s="71" t="s">
        <v>392</v>
      </c>
      <c r="D24" s="72">
        <v>86275</v>
      </c>
      <c r="E24" s="72">
        <v>86275</v>
      </c>
      <c r="F24" s="72"/>
      <c r="G24" s="72">
        <v>86275</v>
      </c>
      <c r="H24" s="72">
        <v>86275</v>
      </c>
      <c r="I24" s="72"/>
      <c r="J24" s="29">
        <f t="shared" si="3"/>
        <v>100</v>
      </c>
      <c r="K24" s="29">
        <f t="shared" si="4"/>
        <v>100</v>
      </c>
      <c r="L24" s="29"/>
      <c r="M24" s="7"/>
    </row>
    <row r="25" spans="1:13" ht="15" customHeight="1">
      <c r="A25" s="59" t="s">
        <v>253</v>
      </c>
      <c r="B25" s="60" t="s">
        <v>225</v>
      </c>
      <c r="C25" s="61" t="s">
        <v>254</v>
      </c>
      <c r="D25" s="62">
        <f>D26+D27+D28+D29+D30</f>
        <v>9461516.4199999999</v>
      </c>
      <c r="E25" s="62">
        <f t="shared" ref="E25:I25" si="7">E26+E27+E28+E29+E30</f>
        <v>4615600</v>
      </c>
      <c r="F25" s="62">
        <f t="shared" si="7"/>
        <v>4845916.42</v>
      </c>
      <c r="G25" s="62">
        <f t="shared" si="7"/>
        <v>2602173.0499999998</v>
      </c>
      <c r="H25" s="62">
        <f t="shared" si="7"/>
        <v>205913.57</v>
      </c>
      <c r="I25" s="62">
        <f t="shared" si="7"/>
        <v>2396259.48</v>
      </c>
      <c r="J25" s="62">
        <f t="shared" si="3"/>
        <v>27.502706061995081</v>
      </c>
      <c r="K25" s="62">
        <f t="shared" si="4"/>
        <v>4.4612524915503942</v>
      </c>
      <c r="L25" s="62">
        <f t="shared" si="5"/>
        <v>49.449046832714458</v>
      </c>
      <c r="M25" s="7"/>
    </row>
    <row r="26" spans="1:13" ht="15" customHeight="1">
      <c r="A26" s="69" t="s">
        <v>255</v>
      </c>
      <c r="B26" s="70" t="s">
        <v>225</v>
      </c>
      <c r="C26" s="71" t="s">
        <v>256</v>
      </c>
      <c r="D26" s="72">
        <v>132700</v>
      </c>
      <c r="E26" s="72">
        <v>43800</v>
      </c>
      <c r="F26" s="72">
        <v>88900</v>
      </c>
      <c r="G26" s="72">
        <v>94795.53</v>
      </c>
      <c r="H26" s="72">
        <v>32857.199999999997</v>
      </c>
      <c r="I26" s="72">
        <v>61938.33</v>
      </c>
      <c r="J26" s="29">
        <f t="shared" si="3"/>
        <v>71.435968349660882</v>
      </c>
      <c r="K26" s="29">
        <f t="shared" si="4"/>
        <v>75.016438356164372</v>
      </c>
      <c r="L26" s="29">
        <f t="shared" si="5"/>
        <v>69.671912260967389</v>
      </c>
      <c r="M26" s="7"/>
    </row>
    <row r="27" spans="1:13" ht="15" customHeight="1">
      <c r="A27" s="69" t="s">
        <v>257</v>
      </c>
      <c r="B27" s="70" t="s">
        <v>225</v>
      </c>
      <c r="C27" s="71" t="s">
        <v>258</v>
      </c>
      <c r="D27" s="72">
        <v>80500</v>
      </c>
      <c r="E27" s="72">
        <v>80500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>
      <c r="A28" s="69" t="s">
        <v>259</v>
      </c>
      <c r="B28" s="70" t="s">
        <v>225</v>
      </c>
      <c r="C28" s="71" t="s">
        <v>260</v>
      </c>
      <c r="D28" s="72">
        <v>329700</v>
      </c>
      <c r="E28" s="72">
        <v>0</v>
      </c>
      <c r="F28" s="72">
        <v>329700</v>
      </c>
      <c r="G28" s="72">
        <v>129700</v>
      </c>
      <c r="H28" s="72">
        <v>0</v>
      </c>
      <c r="I28" s="72">
        <v>129700</v>
      </c>
      <c r="J28" s="29">
        <f t="shared" si="3"/>
        <v>39.338792841977558</v>
      </c>
      <c r="K28" s="29" t="e">
        <f t="shared" si="4"/>
        <v>#DIV/0!</v>
      </c>
      <c r="L28" s="29">
        <f t="shared" si="5"/>
        <v>39.338792841977558</v>
      </c>
      <c r="M28" s="7"/>
    </row>
    <row r="29" spans="1:13" ht="15" customHeight="1">
      <c r="A29" s="69" t="s">
        <v>261</v>
      </c>
      <c r="B29" s="70" t="s">
        <v>225</v>
      </c>
      <c r="C29" s="71" t="s">
        <v>262</v>
      </c>
      <c r="D29" s="72">
        <v>7242316.4199999999</v>
      </c>
      <c r="E29" s="72">
        <v>3916000</v>
      </c>
      <c r="F29" s="72">
        <v>3326316.42</v>
      </c>
      <c r="G29" s="72">
        <v>1244067.24</v>
      </c>
      <c r="H29" s="72">
        <v>0</v>
      </c>
      <c r="I29" s="72">
        <v>1244067.24</v>
      </c>
      <c r="J29" s="29">
        <f t="shared" si="3"/>
        <v>17.177753191844108</v>
      </c>
      <c r="K29" s="29">
        <f t="shared" si="4"/>
        <v>0</v>
      </c>
      <c r="L29" s="29">
        <f t="shared" si="5"/>
        <v>37.400748543339127</v>
      </c>
      <c r="M29" s="7"/>
    </row>
    <row r="30" spans="1:13" ht="15" customHeight="1">
      <c r="A30" s="69" t="s">
        <v>263</v>
      </c>
      <c r="B30" s="70" t="s">
        <v>225</v>
      </c>
      <c r="C30" s="71" t="s">
        <v>264</v>
      </c>
      <c r="D30" s="72">
        <v>1676300</v>
      </c>
      <c r="E30" s="72">
        <v>575300</v>
      </c>
      <c r="F30" s="72">
        <v>1101000</v>
      </c>
      <c r="G30" s="72">
        <v>1133610.28</v>
      </c>
      <c r="H30" s="72">
        <v>173056.37</v>
      </c>
      <c r="I30" s="72">
        <v>960553.91</v>
      </c>
      <c r="J30" s="29">
        <f t="shared" si="3"/>
        <v>67.625740022668978</v>
      </c>
      <c r="K30" s="29">
        <f t="shared" si="4"/>
        <v>30.081065531027289</v>
      </c>
      <c r="L30" s="29">
        <f t="shared" si="5"/>
        <v>87.243770208901012</v>
      </c>
      <c r="M30" s="7"/>
    </row>
    <row r="31" spans="1:13" ht="15" customHeight="1">
      <c r="A31" s="59" t="s">
        <v>265</v>
      </c>
      <c r="B31" s="60" t="s">
        <v>225</v>
      </c>
      <c r="C31" s="61" t="s">
        <v>266</v>
      </c>
      <c r="D31" s="62">
        <f>D32+D33+D34+D35</f>
        <v>53816224.43</v>
      </c>
      <c r="E31" s="62">
        <f>E32+E33+E34+E35</f>
        <v>41163746.399999999</v>
      </c>
      <c r="F31" s="62">
        <f t="shared" ref="F31:I31" si="8">F32+F33+F34</f>
        <v>27580222.030000001</v>
      </c>
      <c r="G31" s="62">
        <f>G32+G33+G34+G35</f>
        <v>33439279.290000007</v>
      </c>
      <c r="H31" s="62">
        <f>H32+H33+H34+H35</f>
        <v>21657983.530000001</v>
      </c>
      <c r="I31" s="62">
        <f t="shared" si="8"/>
        <v>21748691.010000002</v>
      </c>
      <c r="J31" s="62">
        <f t="shared" si="3"/>
        <v>62.136055890533996</v>
      </c>
      <c r="K31" s="62">
        <f t="shared" si="4"/>
        <v>52.614218636814847</v>
      </c>
      <c r="L31" s="62">
        <f t="shared" si="5"/>
        <v>78.856112856318433</v>
      </c>
      <c r="M31" s="7"/>
    </row>
    <row r="32" spans="1:13" ht="15" customHeight="1">
      <c r="A32" s="69" t="s">
        <v>267</v>
      </c>
      <c r="B32" s="70" t="s">
        <v>225</v>
      </c>
      <c r="C32" s="71" t="s">
        <v>268</v>
      </c>
      <c r="D32" s="72">
        <v>7321000</v>
      </c>
      <c r="E32" s="72">
        <v>0</v>
      </c>
      <c r="F32" s="72">
        <v>7321000</v>
      </c>
      <c r="G32" s="72">
        <v>6551614.1699999999</v>
      </c>
      <c r="H32" s="72">
        <v>0</v>
      </c>
      <c r="I32" s="72">
        <v>6551614.1699999999</v>
      </c>
      <c r="J32" s="29">
        <f t="shared" si="3"/>
        <v>89.490700314164727</v>
      </c>
      <c r="K32" s="29" t="e">
        <f t="shared" si="4"/>
        <v>#DIV/0!</v>
      </c>
      <c r="L32" s="29">
        <f t="shared" si="5"/>
        <v>89.490700314164727</v>
      </c>
      <c r="M32" s="7"/>
    </row>
    <row r="33" spans="1:13" ht="15" customHeight="1">
      <c r="A33" s="69" t="s">
        <v>269</v>
      </c>
      <c r="B33" s="70" t="s">
        <v>225</v>
      </c>
      <c r="C33" s="71" t="s">
        <v>270</v>
      </c>
      <c r="D33" s="72">
        <v>34856369.07</v>
      </c>
      <c r="E33" s="72">
        <v>35199000</v>
      </c>
      <c r="F33" s="72">
        <v>14585113.07</v>
      </c>
      <c r="G33" s="72">
        <v>16885681.920000002</v>
      </c>
      <c r="H33" s="72">
        <v>15693237.130000001</v>
      </c>
      <c r="I33" s="72">
        <v>11159840.039999999</v>
      </c>
      <c r="J33" s="29">
        <f t="shared" si="3"/>
        <v>48.443605488826094</v>
      </c>
      <c r="K33" s="29">
        <f t="shared" si="4"/>
        <v>44.584326628597402</v>
      </c>
      <c r="L33" s="29">
        <f t="shared" si="5"/>
        <v>76.515279562381892</v>
      </c>
      <c r="M33" s="7"/>
    </row>
    <row r="34" spans="1:13" ht="15" customHeight="1">
      <c r="A34" s="69" t="s">
        <v>271</v>
      </c>
      <c r="B34" s="70" t="s">
        <v>225</v>
      </c>
      <c r="C34" s="71" t="s">
        <v>272</v>
      </c>
      <c r="D34" s="72">
        <v>5674108.96</v>
      </c>
      <c r="E34" s="72">
        <v>0</v>
      </c>
      <c r="F34" s="72">
        <v>5674108.96</v>
      </c>
      <c r="G34" s="72">
        <v>4037236.8</v>
      </c>
      <c r="H34" s="72">
        <v>0</v>
      </c>
      <c r="I34" s="72">
        <v>4037236.8</v>
      </c>
      <c r="J34" s="29">
        <f t="shared" si="3"/>
        <v>71.15190822842429</v>
      </c>
      <c r="K34" s="29" t="e">
        <f t="shared" si="4"/>
        <v>#DIV/0!</v>
      </c>
      <c r="L34" s="29">
        <f t="shared" si="5"/>
        <v>71.15190822842429</v>
      </c>
      <c r="M34" s="7"/>
    </row>
    <row r="35" spans="1:13" ht="28.5" customHeight="1">
      <c r="A35" s="69" t="s">
        <v>398</v>
      </c>
      <c r="B35" s="70" t="s">
        <v>225</v>
      </c>
      <c r="C35" s="71" t="s">
        <v>399</v>
      </c>
      <c r="D35" s="72">
        <v>5964746.4000000004</v>
      </c>
      <c r="E35" s="72">
        <v>5964746.4000000004</v>
      </c>
      <c r="F35" s="72">
        <v>0</v>
      </c>
      <c r="G35" s="72">
        <v>5964746.4000000004</v>
      </c>
      <c r="H35" s="72">
        <v>5964746.4000000004</v>
      </c>
      <c r="I35" s="72">
        <v>0</v>
      </c>
      <c r="J35" s="29">
        <f t="shared" si="3"/>
        <v>100</v>
      </c>
      <c r="K35" s="29"/>
      <c r="L35" s="29" t="e">
        <f t="shared" si="5"/>
        <v>#DIV/0!</v>
      </c>
      <c r="M35" s="7"/>
    </row>
    <row r="36" spans="1:13" ht="15" customHeight="1">
      <c r="A36" s="59" t="s">
        <v>382</v>
      </c>
      <c r="B36" s="60" t="s">
        <v>225</v>
      </c>
      <c r="C36" s="61" t="s">
        <v>384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>
      <c r="A37" s="69" t="s">
        <v>383</v>
      </c>
      <c r="B37" s="70" t="s">
        <v>225</v>
      </c>
      <c r="C37" s="61" t="s">
        <v>385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>
      <c r="A38" s="59" t="s">
        <v>273</v>
      </c>
      <c r="B38" s="60" t="s">
        <v>225</v>
      </c>
      <c r="C38" s="61" t="s">
        <v>274</v>
      </c>
      <c r="D38" s="62">
        <f>D39+D40+D42+D43+D41</f>
        <v>200791802.74000001</v>
      </c>
      <c r="E38" s="62">
        <f>E39+E40+E42+E43+E41</f>
        <v>200791802.74000001</v>
      </c>
      <c r="F38" s="62">
        <v>0</v>
      </c>
      <c r="G38" s="62">
        <f>G39+G40+G42+G43+G41</f>
        <v>147540370.76999998</v>
      </c>
      <c r="H38" s="62">
        <f>H39+H40+H42+H43+H41</f>
        <v>147540370.76999998</v>
      </c>
      <c r="I38" s="62">
        <v>0</v>
      </c>
      <c r="J38" s="62">
        <f t="shared" si="3"/>
        <v>73.479279909173428</v>
      </c>
      <c r="K38" s="62">
        <f t="shared" si="4"/>
        <v>73.479279909173428</v>
      </c>
      <c r="L38" s="62" t="e">
        <f t="shared" si="5"/>
        <v>#DIV/0!</v>
      </c>
      <c r="M38" s="7"/>
    </row>
    <row r="39" spans="1:13" ht="15" customHeight="1">
      <c r="A39" s="69" t="s">
        <v>275</v>
      </c>
      <c r="B39" s="70" t="s">
        <v>225</v>
      </c>
      <c r="C39" s="71" t="s">
        <v>276</v>
      </c>
      <c r="D39" s="72">
        <v>45314145.990000002</v>
      </c>
      <c r="E39" s="72">
        <v>45314145.990000002</v>
      </c>
      <c r="F39" s="72">
        <v>0</v>
      </c>
      <c r="G39" s="72">
        <v>31938418.579999998</v>
      </c>
      <c r="H39" s="72">
        <v>31938418.579999998</v>
      </c>
      <c r="I39" s="72">
        <v>0</v>
      </c>
      <c r="J39" s="29">
        <f t="shared" si="3"/>
        <v>70.482225543979609</v>
      </c>
      <c r="K39" s="29">
        <f t="shared" si="4"/>
        <v>70.482225543979609</v>
      </c>
      <c r="L39" s="29" t="e">
        <f t="shared" si="5"/>
        <v>#DIV/0!</v>
      </c>
      <c r="M39" s="7"/>
    </row>
    <row r="40" spans="1:13" ht="15" customHeight="1">
      <c r="A40" s="69" t="s">
        <v>277</v>
      </c>
      <c r="B40" s="70" t="s">
        <v>225</v>
      </c>
      <c r="C40" s="71" t="s">
        <v>278</v>
      </c>
      <c r="D40" s="72">
        <v>108131371.25</v>
      </c>
      <c r="E40" s="72">
        <v>108131371.25</v>
      </c>
      <c r="F40" s="72">
        <v>0</v>
      </c>
      <c r="G40" s="72">
        <v>77762227.969999999</v>
      </c>
      <c r="H40" s="72">
        <v>77762227.969999999</v>
      </c>
      <c r="I40" s="72">
        <v>0</v>
      </c>
      <c r="J40" s="29">
        <f t="shared" si="3"/>
        <v>71.914585999481631</v>
      </c>
      <c r="K40" s="29">
        <f t="shared" si="4"/>
        <v>71.914585999481631</v>
      </c>
      <c r="L40" s="29" t="e">
        <f t="shared" si="5"/>
        <v>#DIV/0!</v>
      </c>
      <c r="M40" s="7"/>
    </row>
    <row r="41" spans="1:13" ht="15" customHeight="1">
      <c r="A41" s="69" t="s">
        <v>410</v>
      </c>
      <c r="B41" s="70" t="s">
        <v>225</v>
      </c>
      <c r="C41" s="71" t="s">
        <v>411</v>
      </c>
      <c r="D41" s="72">
        <v>31096836.66</v>
      </c>
      <c r="E41" s="72">
        <v>31096836.66</v>
      </c>
      <c r="F41" s="72">
        <v>0</v>
      </c>
      <c r="G41" s="72">
        <v>23795749.760000002</v>
      </c>
      <c r="H41" s="72">
        <v>23795749.760000002</v>
      </c>
      <c r="I41" s="72">
        <v>0</v>
      </c>
      <c r="J41" s="29">
        <f t="shared" ref="J41" si="9">G41/D41*100</f>
        <v>76.521448210867632</v>
      </c>
      <c r="K41" s="29">
        <f t="shared" ref="K41" si="10">H41/E41*100</f>
        <v>76.521448210867632</v>
      </c>
      <c r="L41" s="29" t="e">
        <f t="shared" si="5"/>
        <v>#DIV/0!</v>
      </c>
      <c r="M41" s="7"/>
    </row>
    <row r="42" spans="1:13" ht="15" customHeight="1">
      <c r="A42" s="69" t="s">
        <v>279</v>
      </c>
      <c r="B42" s="70" t="s">
        <v>225</v>
      </c>
      <c r="C42" s="71" t="s">
        <v>280</v>
      </c>
      <c r="D42" s="72">
        <v>888313.5</v>
      </c>
      <c r="E42" s="72">
        <v>888313.5</v>
      </c>
      <c r="F42" s="72">
        <v>0</v>
      </c>
      <c r="G42" s="72">
        <v>854791.66</v>
      </c>
      <c r="H42" s="72">
        <v>854791.66</v>
      </c>
      <c r="I42" s="29">
        <v>0</v>
      </c>
      <c r="J42" s="29">
        <f t="shared" si="3"/>
        <v>96.226350269358747</v>
      </c>
      <c r="K42" s="29">
        <f t="shared" si="4"/>
        <v>96.226350269358747</v>
      </c>
      <c r="L42" s="29" t="e">
        <f t="shared" si="5"/>
        <v>#DIV/0!</v>
      </c>
      <c r="M42" s="7"/>
    </row>
    <row r="43" spans="1:13" ht="15" customHeight="1">
      <c r="A43" s="69" t="s">
        <v>281</v>
      </c>
      <c r="B43" s="70" t="s">
        <v>225</v>
      </c>
      <c r="C43" s="71" t="s">
        <v>282</v>
      </c>
      <c r="D43" s="72">
        <v>15361135.34</v>
      </c>
      <c r="E43" s="72">
        <v>15361135.34</v>
      </c>
      <c r="F43" s="72">
        <v>0</v>
      </c>
      <c r="G43" s="72">
        <v>13189182.800000001</v>
      </c>
      <c r="H43" s="72">
        <v>13189182.800000001</v>
      </c>
      <c r="I43" s="29">
        <v>0</v>
      </c>
      <c r="J43" s="29">
        <f t="shared" si="3"/>
        <v>85.860729093738982</v>
      </c>
      <c r="K43" s="29">
        <f t="shared" si="4"/>
        <v>85.860729093738982</v>
      </c>
      <c r="L43" s="29" t="e">
        <f t="shared" si="5"/>
        <v>#DIV/0!</v>
      </c>
      <c r="M43" s="7"/>
    </row>
    <row r="44" spans="1:13" ht="15" customHeight="1">
      <c r="A44" s="59" t="s">
        <v>283</v>
      </c>
      <c r="B44" s="60" t="s">
        <v>225</v>
      </c>
      <c r="C44" s="61" t="s">
        <v>284</v>
      </c>
      <c r="D44" s="62">
        <f>D45+D46</f>
        <v>30390151.550000001</v>
      </c>
      <c r="E44" s="62">
        <f>E45+E46</f>
        <v>29520151.550000001</v>
      </c>
      <c r="F44" s="62">
        <f>F45+F46</f>
        <v>870000</v>
      </c>
      <c r="G44" s="62">
        <f>G45+G46</f>
        <v>26006342.710000001</v>
      </c>
      <c r="H44" s="62">
        <f>H45+H46</f>
        <v>25185436.710000001</v>
      </c>
      <c r="I44" s="62">
        <v>820906</v>
      </c>
      <c r="J44" s="62">
        <f t="shared" si="3"/>
        <v>85.574902998468261</v>
      </c>
      <c r="K44" s="62">
        <f t="shared" si="4"/>
        <v>85.316082023975923</v>
      </c>
      <c r="L44" s="62">
        <f t="shared" si="5"/>
        <v>94.357011494252873</v>
      </c>
      <c r="M44" s="7"/>
    </row>
    <row r="45" spans="1:13" ht="15" customHeight="1">
      <c r="A45" s="69" t="s">
        <v>285</v>
      </c>
      <c r="B45" s="70" t="s">
        <v>225</v>
      </c>
      <c r="C45" s="71" t="s">
        <v>286</v>
      </c>
      <c r="D45" s="72">
        <v>25788992.859999999</v>
      </c>
      <c r="E45" s="72">
        <v>24918992.859999999</v>
      </c>
      <c r="F45" s="72">
        <v>870000</v>
      </c>
      <c r="G45" s="72">
        <v>21777504.190000001</v>
      </c>
      <c r="H45" s="72">
        <v>20956598.190000001</v>
      </c>
      <c r="I45" s="72">
        <v>820906</v>
      </c>
      <c r="J45" s="29">
        <f t="shared" si="3"/>
        <v>84.444958002908237</v>
      </c>
      <c r="K45" s="29">
        <f t="shared" si="4"/>
        <v>84.098897205591157</v>
      </c>
      <c r="L45" s="29">
        <f t="shared" si="5"/>
        <v>94.357011494252873</v>
      </c>
      <c r="M45" s="7"/>
    </row>
    <row r="46" spans="1:13" ht="15" customHeight="1">
      <c r="A46" s="69" t="s">
        <v>287</v>
      </c>
      <c r="B46" s="70" t="s">
        <v>225</v>
      </c>
      <c r="C46" s="71" t="s">
        <v>288</v>
      </c>
      <c r="D46" s="72">
        <v>4601158.6900000004</v>
      </c>
      <c r="E46" s="72">
        <v>4601158.6900000004</v>
      </c>
      <c r="F46" s="72">
        <v>0</v>
      </c>
      <c r="G46" s="72">
        <v>4228838.5199999996</v>
      </c>
      <c r="H46" s="72">
        <v>4228838.5199999996</v>
      </c>
      <c r="I46" s="72">
        <v>0</v>
      </c>
      <c r="J46" s="29">
        <f t="shared" si="3"/>
        <v>91.908121517104192</v>
      </c>
      <c r="K46" s="29">
        <f t="shared" si="4"/>
        <v>91.908121517104192</v>
      </c>
      <c r="L46" s="29" t="e">
        <f t="shared" si="5"/>
        <v>#DIV/0!</v>
      </c>
      <c r="M46" s="7"/>
    </row>
    <row r="47" spans="1:13" ht="15" customHeight="1">
      <c r="A47" s="59" t="s">
        <v>378</v>
      </c>
      <c r="B47" s="60" t="s">
        <v>225</v>
      </c>
      <c r="C47" s="61" t="s">
        <v>380</v>
      </c>
      <c r="D47" s="73">
        <f t="shared" ref="D47:I47" si="11">D48</f>
        <v>220000</v>
      </c>
      <c r="E47" s="73">
        <f t="shared" si="11"/>
        <v>220000</v>
      </c>
      <c r="F47" s="73">
        <f t="shared" si="11"/>
        <v>0</v>
      </c>
      <c r="G47" s="73">
        <f t="shared" si="11"/>
        <v>220000</v>
      </c>
      <c r="H47" s="73">
        <f t="shared" si="11"/>
        <v>220000</v>
      </c>
      <c r="I47" s="73">
        <f t="shared" si="11"/>
        <v>0</v>
      </c>
      <c r="J47" s="62">
        <f t="shared" si="3"/>
        <v>100</v>
      </c>
      <c r="K47" s="62">
        <f t="shared" si="4"/>
        <v>100</v>
      </c>
      <c r="L47" s="62" t="e">
        <f t="shared" si="5"/>
        <v>#DIV/0!</v>
      </c>
      <c r="M47" s="7"/>
    </row>
    <row r="48" spans="1:13" ht="15" customHeight="1">
      <c r="A48" s="69" t="s">
        <v>379</v>
      </c>
      <c r="B48" s="70" t="s">
        <v>225</v>
      </c>
      <c r="C48" s="71" t="s">
        <v>381</v>
      </c>
      <c r="D48" s="72">
        <v>220000</v>
      </c>
      <c r="E48" s="72">
        <v>220000</v>
      </c>
      <c r="F48" s="72">
        <v>0</v>
      </c>
      <c r="G48" s="72">
        <v>220000</v>
      </c>
      <c r="H48" s="72">
        <v>220000</v>
      </c>
      <c r="I48" s="72">
        <v>0</v>
      </c>
      <c r="J48" s="29">
        <f t="shared" si="3"/>
        <v>100</v>
      </c>
      <c r="K48" s="29">
        <f t="shared" si="4"/>
        <v>100</v>
      </c>
      <c r="L48" s="29" t="e">
        <f t="shared" si="5"/>
        <v>#DIV/0!</v>
      </c>
      <c r="M48" s="7"/>
    </row>
    <row r="49" spans="1:13" ht="15" customHeight="1">
      <c r="A49" s="59" t="s">
        <v>289</v>
      </c>
      <c r="B49" s="60" t="s">
        <v>225</v>
      </c>
      <c r="C49" s="61" t="s">
        <v>290</v>
      </c>
      <c r="D49" s="62">
        <f t="shared" ref="D49:I49" si="12">SUM(D50:D52)</f>
        <v>18156693.719999999</v>
      </c>
      <c r="E49" s="62">
        <f t="shared" si="12"/>
        <v>17510993.719999999</v>
      </c>
      <c r="F49" s="62">
        <f t="shared" si="12"/>
        <v>645700</v>
      </c>
      <c r="G49" s="62">
        <f t="shared" si="12"/>
        <v>14760133.48</v>
      </c>
      <c r="H49" s="62">
        <f t="shared" si="12"/>
        <v>14241293.48</v>
      </c>
      <c r="I49" s="62">
        <f t="shared" si="12"/>
        <v>518840</v>
      </c>
      <c r="J49" s="62">
        <f t="shared" si="3"/>
        <v>81.293068592886968</v>
      </c>
      <c r="K49" s="62">
        <f t="shared" si="4"/>
        <v>81.327728784086389</v>
      </c>
      <c r="L49" s="62">
        <f t="shared" si="5"/>
        <v>80.353105157193738</v>
      </c>
      <c r="M49" s="7"/>
    </row>
    <row r="50" spans="1:13" ht="15" customHeight="1">
      <c r="A50" s="69" t="s">
        <v>291</v>
      </c>
      <c r="B50" s="70" t="s">
        <v>225</v>
      </c>
      <c r="C50" s="71" t="s">
        <v>292</v>
      </c>
      <c r="D50" s="72">
        <v>2433493.7200000002</v>
      </c>
      <c r="E50" s="72">
        <v>1787793.72</v>
      </c>
      <c r="F50" s="72">
        <v>645700</v>
      </c>
      <c r="G50" s="72">
        <v>1996716.56</v>
      </c>
      <c r="H50" s="72">
        <v>1477876.56</v>
      </c>
      <c r="I50" s="72">
        <v>518840</v>
      </c>
      <c r="J50" s="29">
        <f t="shared" si="3"/>
        <v>82.051436730233263</v>
      </c>
      <c r="K50" s="29">
        <f t="shared" si="4"/>
        <v>82.664825559405145</v>
      </c>
      <c r="L50" s="29">
        <f t="shared" si="5"/>
        <v>80.353105157193738</v>
      </c>
      <c r="M50" s="7"/>
    </row>
    <row r="51" spans="1:13" ht="15" customHeight="1">
      <c r="A51" s="69" t="s">
        <v>293</v>
      </c>
      <c r="B51" s="70" t="s">
        <v>225</v>
      </c>
      <c r="C51" s="71" t="s">
        <v>294</v>
      </c>
      <c r="D51" s="72">
        <v>14027800</v>
      </c>
      <c r="E51" s="72">
        <v>14027800</v>
      </c>
      <c r="F51" s="72">
        <v>0</v>
      </c>
      <c r="G51" s="72">
        <v>11456278.1</v>
      </c>
      <c r="H51" s="72">
        <v>11456278.1</v>
      </c>
      <c r="I51" s="72">
        <v>0</v>
      </c>
      <c r="J51" s="29">
        <f t="shared" si="3"/>
        <v>81.668387772851048</v>
      </c>
      <c r="K51" s="29">
        <f t="shared" si="4"/>
        <v>81.668387772851048</v>
      </c>
      <c r="L51" s="29" t="e">
        <f t="shared" si="5"/>
        <v>#DIV/0!</v>
      </c>
      <c r="M51" s="7"/>
    </row>
    <row r="52" spans="1:13" ht="15" customHeight="1">
      <c r="A52" s="69" t="s">
        <v>295</v>
      </c>
      <c r="B52" s="70" t="s">
        <v>225</v>
      </c>
      <c r="C52" s="71" t="s">
        <v>296</v>
      </c>
      <c r="D52" s="72">
        <v>1695400</v>
      </c>
      <c r="E52" s="72">
        <v>1695400</v>
      </c>
      <c r="F52" s="72">
        <v>0</v>
      </c>
      <c r="G52" s="72">
        <v>1307138.82</v>
      </c>
      <c r="H52" s="72">
        <v>1307138.82</v>
      </c>
      <c r="I52" s="72">
        <v>0</v>
      </c>
      <c r="J52" s="29">
        <f t="shared" si="3"/>
        <v>77.099140025952579</v>
      </c>
      <c r="K52" s="29">
        <f t="shared" si="4"/>
        <v>77.099140025952579</v>
      </c>
      <c r="L52" s="29" t="e">
        <f t="shared" si="5"/>
        <v>#DIV/0!</v>
      </c>
      <c r="M52" s="7"/>
    </row>
    <row r="53" spans="1:13" ht="15" customHeight="1">
      <c r="A53" s="59" t="s">
        <v>297</v>
      </c>
      <c r="B53" s="60" t="s">
        <v>225</v>
      </c>
      <c r="C53" s="61" t="s">
        <v>298</v>
      </c>
      <c r="D53" s="62">
        <f t="shared" ref="D53:I53" si="13">D54+D55</f>
        <v>845147.8</v>
      </c>
      <c r="E53" s="62">
        <f t="shared" si="13"/>
        <v>383147.8</v>
      </c>
      <c r="F53" s="62">
        <f t="shared" si="13"/>
        <v>462000</v>
      </c>
      <c r="G53" s="62">
        <f t="shared" si="13"/>
        <v>621796.80000000005</v>
      </c>
      <c r="H53" s="62">
        <f t="shared" si="13"/>
        <v>333147.8</v>
      </c>
      <c r="I53" s="62">
        <f t="shared" si="13"/>
        <v>288649</v>
      </c>
      <c r="J53" s="62">
        <f t="shared" si="3"/>
        <v>73.57255145194722</v>
      </c>
      <c r="K53" s="62">
        <f t="shared" si="4"/>
        <v>86.950205638659554</v>
      </c>
      <c r="L53" s="62">
        <f t="shared" si="5"/>
        <v>62.47813852813853</v>
      </c>
      <c r="M53" s="7"/>
    </row>
    <row r="54" spans="1:13" ht="15" customHeight="1">
      <c r="A54" s="69" t="s">
        <v>299</v>
      </c>
      <c r="B54" s="70" t="s">
        <v>225</v>
      </c>
      <c r="C54" s="71" t="s">
        <v>300</v>
      </c>
      <c r="D54" s="72">
        <v>523147.8</v>
      </c>
      <c r="E54" s="72">
        <v>383147.8</v>
      </c>
      <c r="F54" s="72">
        <v>140000</v>
      </c>
      <c r="G54" s="72">
        <v>400819.8</v>
      </c>
      <c r="H54" s="72">
        <v>333147.8</v>
      </c>
      <c r="I54" s="72">
        <v>67672</v>
      </c>
      <c r="J54" s="29">
        <f t="shared" si="3"/>
        <v>76.616933111445746</v>
      </c>
      <c r="K54" s="29">
        <f t="shared" si="4"/>
        <v>86.950205638659554</v>
      </c>
      <c r="L54" s="29">
        <f t="shared" si="5"/>
        <v>48.337142857142858</v>
      </c>
      <c r="M54" s="7"/>
    </row>
    <row r="55" spans="1:13" ht="25.5" customHeight="1">
      <c r="A55" s="69" t="s">
        <v>301</v>
      </c>
      <c r="B55" s="70" t="s">
        <v>225</v>
      </c>
      <c r="C55" s="71" t="s">
        <v>302</v>
      </c>
      <c r="D55" s="72">
        <v>322000</v>
      </c>
      <c r="E55" s="72">
        <v>0</v>
      </c>
      <c r="F55" s="72">
        <v>322000</v>
      </c>
      <c r="G55" s="72">
        <v>220977</v>
      </c>
      <c r="H55" s="72">
        <v>0</v>
      </c>
      <c r="I55" s="72">
        <v>220977</v>
      </c>
      <c r="J55" s="29">
        <f t="shared" si="3"/>
        <v>68.626397515527941</v>
      </c>
      <c r="K55" s="29" t="e">
        <f t="shared" si="4"/>
        <v>#DIV/0!</v>
      </c>
      <c r="L55" s="29">
        <f t="shared" si="5"/>
        <v>68.626397515527941</v>
      </c>
      <c r="M55" s="7"/>
    </row>
    <row r="56" spans="1:13" ht="51" customHeight="1">
      <c r="A56" s="59" t="s">
        <v>303</v>
      </c>
      <c r="B56" s="60" t="s">
        <v>225</v>
      </c>
      <c r="C56" s="61" t="s">
        <v>304</v>
      </c>
      <c r="D56" s="62">
        <f t="shared" ref="D56:I56" si="14">D57</f>
        <v>136700</v>
      </c>
      <c r="E56" s="62">
        <f t="shared" si="14"/>
        <v>136700</v>
      </c>
      <c r="F56" s="62">
        <f t="shared" si="14"/>
        <v>0</v>
      </c>
      <c r="G56" s="62">
        <f t="shared" si="14"/>
        <v>47309.18</v>
      </c>
      <c r="H56" s="62">
        <f t="shared" si="14"/>
        <v>47309.18</v>
      </c>
      <c r="I56" s="62">
        <f t="shared" si="14"/>
        <v>0</v>
      </c>
      <c r="J56" s="62">
        <f t="shared" si="3"/>
        <v>34.608032187271398</v>
      </c>
      <c r="K56" s="62">
        <f t="shared" si="4"/>
        <v>34.608032187271398</v>
      </c>
      <c r="L56" s="62" t="e">
        <f t="shared" si="5"/>
        <v>#DIV/0!</v>
      </c>
      <c r="M56" s="7"/>
    </row>
    <row r="57" spans="1:13" ht="25.5" customHeight="1">
      <c r="A57" s="69" t="s">
        <v>305</v>
      </c>
      <c r="B57" s="70" t="s">
        <v>225</v>
      </c>
      <c r="C57" s="71" t="s">
        <v>306</v>
      </c>
      <c r="D57" s="72">
        <v>136700</v>
      </c>
      <c r="E57" s="72">
        <v>136700</v>
      </c>
      <c r="F57" s="72">
        <v>0</v>
      </c>
      <c r="G57" s="72">
        <v>47309.18</v>
      </c>
      <c r="H57" s="72">
        <v>47309.18</v>
      </c>
      <c r="I57" s="72">
        <v>0</v>
      </c>
      <c r="J57" s="29">
        <f t="shared" si="3"/>
        <v>34.608032187271398</v>
      </c>
      <c r="K57" s="29">
        <f t="shared" si="4"/>
        <v>34.608032187271398</v>
      </c>
      <c r="L57" s="29" t="e">
        <f t="shared" si="5"/>
        <v>#DIV/0!</v>
      </c>
      <c r="M57" s="7"/>
    </row>
    <row r="58" spans="1:13" ht="46.5" customHeight="1">
      <c r="A58" s="59" t="s">
        <v>307</v>
      </c>
      <c r="B58" s="60" t="s">
        <v>225</v>
      </c>
      <c r="C58" s="61" t="s">
        <v>308</v>
      </c>
      <c r="D58" s="62">
        <f t="shared" ref="D58:I58" si="15">D59</f>
        <v>0</v>
      </c>
      <c r="E58" s="62">
        <f t="shared" si="15"/>
        <v>22642000</v>
      </c>
      <c r="F58" s="62">
        <f t="shared" si="15"/>
        <v>9481756</v>
      </c>
      <c r="G58" s="62">
        <f t="shared" si="15"/>
        <v>0</v>
      </c>
      <c r="H58" s="62">
        <f t="shared" si="15"/>
        <v>22542000</v>
      </c>
      <c r="I58" s="62">
        <f t="shared" si="15"/>
        <v>5672774.6399999997</v>
      </c>
      <c r="J58" s="62" t="e">
        <f t="shared" si="3"/>
        <v>#DIV/0!</v>
      </c>
      <c r="K58" s="62">
        <f t="shared" si="4"/>
        <v>99.558342902570445</v>
      </c>
      <c r="L58" s="62">
        <f t="shared" si="5"/>
        <v>59.828312814630536</v>
      </c>
      <c r="M58" s="7"/>
    </row>
    <row r="59" spans="1:13" ht="15" customHeight="1" thickBot="1">
      <c r="A59" s="69" t="s">
        <v>309</v>
      </c>
      <c r="B59" s="70" t="s">
        <v>225</v>
      </c>
      <c r="C59" s="71" t="s">
        <v>310</v>
      </c>
      <c r="D59" s="72"/>
      <c r="E59" s="72">
        <v>22642000</v>
      </c>
      <c r="F59" s="72">
        <v>9481756</v>
      </c>
      <c r="G59" s="72"/>
      <c r="H59" s="72">
        <v>22542000</v>
      </c>
      <c r="I59" s="72">
        <v>5672774.6399999997</v>
      </c>
      <c r="J59" s="29" t="e">
        <f t="shared" si="3"/>
        <v>#DIV/0!</v>
      </c>
      <c r="K59" s="29">
        <f t="shared" si="4"/>
        <v>99.558342902570445</v>
      </c>
      <c r="L59" s="29">
        <f t="shared" si="5"/>
        <v>59.828312814630536</v>
      </c>
      <c r="M59" s="7"/>
    </row>
    <row r="60" spans="1:13" ht="12.95" customHeight="1" thickBo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>
      <c r="A61" s="42" t="s">
        <v>311</v>
      </c>
      <c r="B61" s="43">
        <v>450</v>
      </c>
      <c r="C61" s="44" t="s">
        <v>20</v>
      </c>
      <c r="D61" s="45">
        <f>Доходы!D9-Расходы!D7</f>
        <v>-18596014.960000038</v>
      </c>
      <c r="E61" s="45">
        <f>Доходы!E9-Расходы!E7</f>
        <v>-11142001.919999957</v>
      </c>
      <c r="F61" s="45">
        <f>Доходы!F9-Расходы!F7</f>
        <v>-7454013.0399999917</v>
      </c>
      <c r="G61" s="45">
        <f>Доходы!G9-Расходы!G7</f>
        <v>-384691.28999996185</v>
      </c>
      <c r="H61" s="45">
        <f>Доходы!H9-Расходы!H7</f>
        <v>-1169817.6600000262</v>
      </c>
      <c r="I61" s="45">
        <f>Доходы!I9-Расходы!I7</f>
        <v>785126.38000000268</v>
      </c>
      <c r="J61" s="45"/>
      <c r="K61" s="45"/>
      <c r="L61" s="45"/>
      <c r="M61" s="7"/>
    </row>
    <row r="62" spans="1:13" hidden="1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219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6" workbookViewId="0">
      <selection activeCell="H22" sqref="H22:H23"/>
    </sheetView>
  </sheetViews>
  <sheetFormatPr defaultRowHeight="1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6.5703125" style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>
      <c r="A2" s="82"/>
      <c r="B2" s="83"/>
      <c r="C2" s="83"/>
      <c r="D2" s="31" t="s">
        <v>363</v>
      </c>
      <c r="E2" s="31"/>
      <c r="F2" s="31"/>
      <c r="G2" s="46"/>
      <c r="H2" s="33"/>
      <c r="I2" s="33"/>
      <c r="J2" s="3"/>
    </row>
    <row r="3" spans="1:10" ht="14.1" customHeight="1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>
      <c r="A4" s="79" t="s">
        <v>0</v>
      </c>
      <c r="B4" s="79" t="s">
        <v>1</v>
      </c>
      <c r="C4" s="79" t="s">
        <v>312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>
      <c r="A7" s="49" t="s">
        <v>313</v>
      </c>
      <c r="B7" s="20" t="s">
        <v>314</v>
      </c>
      <c r="C7" s="21" t="s">
        <v>20</v>
      </c>
      <c r="D7" s="22">
        <f>D9+D20</f>
        <v>18596014.960000001</v>
      </c>
      <c r="E7" s="22">
        <f>E9+E20</f>
        <v>11142001.92</v>
      </c>
      <c r="F7" s="29">
        <v>7454013.04</v>
      </c>
      <c r="G7" s="22">
        <f>G9+G20</f>
        <v>384691.29000000004</v>
      </c>
      <c r="H7" s="22">
        <f>H9+H20</f>
        <v>1169814.6600000001</v>
      </c>
      <c r="I7" s="22">
        <f>I9+I20</f>
        <v>-785126.37</v>
      </c>
      <c r="J7" s="7"/>
    </row>
    <row r="8" spans="1:10" ht="19.5" customHeight="1">
      <c r="A8" s="50" t="s">
        <v>315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>
      <c r="A9" s="52" t="s">
        <v>316</v>
      </c>
      <c r="B9" s="53" t="s">
        <v>317</v>
      </c>
      <c r="C9" s="28" t="s">
        <v>20</v>
      </c>
      <c r="D9" s="29">
        <f>D11+D14</f>
        <v>1496000</v>
      </c>
      <c r="E9" s="29">
        <f>E11+E14</f>
        <v>1496000</v>
      </c>
      <c r="F9" s="29" t="s">
        <v>21</v>
      </c>
      <c r="G9" s="29">
        <v>-3307690</v>
      </c>
      <c r="H9" s="29">
        <v>-3307690</v>
      </c>
      <c r="I9" s="29"/>
      <c r="J9" s="7"/>
    </row>
    <row r="10" spans="1:10" ht="12.95" customHeight="1">
      <c r="A10" s="54" t="s">
        <v>318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>
      <c r="A11" s="55" t="s">
        <v>319</v>
      </c>
      <c r="B11" s="56" t="s">
        <v>317</v>
      </c>
      <c r="C11" s="57" t="s">
        <v>320</v>
      </c>
      <c r="D11" s="29">
        <v>5394000</v>
      </c>
      <c r="E11" s="29">
        <v>5394000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>
      <c r="A12" s="55" t="s">
        <v>321</v>
      </c>
      <c r="B12" s="56" t="s">
        <v>317</v>
      </c>
      <c r="C12" s="57" t="s">
        <v>322</v>
      </c>
      <c r="D12" s="29">
        <v>5394000</v>
      </c>
      <c r="E12" s="29">
        <v>5394000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38.25" customHeight="1">
      <c r="A13" s="55" t="s">
        <v>323</v>
      </c>
      <c r="B13" s="56" t="s">
        <v>317</v>
      </c>
      <c r="C13" s="57" t="s">
        <v>324</v>
      </c>
      <c r="D13" s="29">
        <v>5394000</v>
      </c>
      <c r="E13" s="29">
        <v>5394000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>
      <c r="A14" s="55" t="s">
        <v>325</v>
      </c>
      <c r="B14" s="56" t="s">
        <v>317</v>
      </c>
      <c r="C14" s="57" t="s">
        <v>326</v>
      </c>
      <c r="D14" s="29">
        <v>-3898000</v>
      </c>
      <c r="E14" s="29">
        <v>-3898000</v>
      </c>
      <c r="F14" s="29" t="s">
        <v>21</v>
      </c>
      <c r="G14" s="29">
        <v>-3307690</v>
      </c>
      <c r="H14" s="29">
        <v>-3307690</v>
      </c>
      <c r="I14" s="22" t="s">
        <v>21</v>
      </c>
      <c r="J14" s="7"/>
    </row>
    <row r="15" spans="1:10" ht="38.25" customHeight="1">
      <c r="A15" s="55" t="s">
        <v>327</v>
      </c>
      <c r="B15" s="56" t="s">
        <v>317</v>
      </c>
      <c r="C15" s="57" t="s">
        <v>328</v>
      </c>
      <c r="D15" s="29">
        <v>-3898000</v>
      </c>
      <c r="E15" s="29">
        <v>-3898000</v>
      </c>
      <c r="F15" s="29" t="s">
        <v>21</v>
      </c>
      <c r="G15" s="29">
        <v>-3307690</v>
      </c>
      <c r="H15" s="29">
        <v>-3307690</v>
      </c>
      <c r="I15" s="22" t="s">
        <v>21</v>
      </c>
      <c r="J15" s="7"/>
    </row>
    <row r="16" spans="1:10" ht="38.25" customHeight="1">
      <c r="A16" s="55" t="s">
        <v>329</v>
      </c>
      <c r="B16" s="56" t="s">
        <v>317</v>
      </c>
      <c r="C16" s="57" t="s">
        <v>330</v>
      </c>
      <c r="D16" s="29">
        <v>-3898000</v>
      </c>
      <c r="E16" s="29">
        <v>-3898000</v>
      </c>
      <c r="F16" s="29" t="s">
        <v>21</v>
      </c>
      <c r="G16" s="29">
        <v>-3307690</v>
      </c>
      <c r="H16" s="29">
        <v>-3307690</v>
      </c>
      <c r="I16" s="22" t="s">
        <v>21</v>
      </c>
      <c r="J16" s="7"/>
    </row>
    <row r="17" spans="1:10" ht="38.25" customHeight="1">
      <c r="A17" s="55" t="s">
        <v>331</v>
      </c>
      <c r="B17" s="56" t="s">
        <v>317</v>
      </c>
      <c r="C17" s="57" t="s">
        <v>332</v>
      </c>
      <c r="D17" s="29">
        <v>-3898000</v>
      </c>
      <c r="E17" s="29">
        <v>-3898000</v>
      </c>
      <c r="F17" s="29" t="s">
        <v>21</v>
      </c>
      <c r="G17" s="29">
        <v>-3307690</v>
      </c>
      <c r="H17" s="29">
        <v>-3307690</v>
      </c>
      <c r="I17" s="22" t="s">
        <v>21</v>
      </c>
      <c r="J17" s="7"/>
    </row>
    <row r="18" spans="1:10" ht="24.75" customHeight="1">
      <c r="A18" s="52" t="s">
        <v>333</v>
      </c>
      <c r="B18" s="53" t="s">
        <v>334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>
      <c r="A19" s="54" t="s">
        <v>318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>
      <c r="A20" s="52" t="s">
        <v>335</v>
      </c>
      <c r="B20" s="53" t="s">
        <v>336</v>
      </c>
      <c r="C20" s="28" t="s">
        <v>20</v>
      </c>
      <c r="D20" s="29">
        <v>17100014.960000001</v>
      </c>
      <c r="E20" s="29">
        <v>9646001.9199999999</v>
      </c>
      <c r="F20" s="29">
        <v>7454013.04</v>
      </c>
      <c r="G20" s="29">
        <v>3692381.29</v>
      </c>
      <c r="H20" s="29">
        <v>4477504.66</v>
      </c>
      <c r="I20" s="29">
        <v>-785126.37</v>
      </c>
      <c r="J20" s="7"/>
    </row>
    <row r="21" spans="1:10" ht="25.5" customHeight="1">
      <c r="A21" s="55" t="s">
        <v>337</v>
      </c>
      <c r="B21" s="56" t="s">
        <v>336</v>
      </c>
      <c r="C21" s="57" t="s">
        <v>338</v>
      </c>
      <c r="D21" s="29">
        <v>17100014.960000001</v>
      </c>
      <c r="E21" s="29">
        <v>9646001.9199999999</v>
      </c>
      <c r="F21" s="29">
        <v>7454013.04</v>
      </c>
      <c r="G21" s="29">
        <v>3692381.29</v>
      </c>
      <c r="H21" s="29">
        <v>4477504.66</v>
      </c>
      <c r="I21" s="29">
        <v>-785126.37</v>
      </c>
      <c r="J21" s="7"/>
    </row>
    <row r="22" spans="1:10" ht="24.75" customHeight="1">
      <c r="A22" s="52" t="s">
        <v>339</v>
      </c>
      <c r="B22" s="53" t="s">
        <v>340</v>
      </c>
      <c r="C22" s="28" t="s">
        <v>20</v>
      </c>
      <c r="D22" s="29">
        <f>E22+F22</f>
        <v>-469369647.19</v>
      </c>
      <c r="E22" s="29">
        <v>-390737447.19</v>
      </c>
      <c r="F22" s="29">
        <v>-78632200</v>
      </c>
      <c r="G22" s="22">
        <f>H22+I22</f>
        <v>-373335275.87</v>
      </c>
      <c r="H22" s="22">
        <v>-304877151.66000003</v>
      </c>
      <c r="I22" s="22">
        <v>-68458124.209999993</v>
      </c>
      <c r="J22" s="7"/>
    </row>
    <row r="23" spans="1:10" ht="15" customHeight="1">
      <c r="A23" s="55" t="s">
        <v>341</v>
      </c>
      <c r="B23" s="56" t="s">
        <v>340</v>
      </c>
      <c r="C23" s="57" t="s">
        <v>342</v>
      </c>
      <c r="D23" s="29">
        <f>E23+F23</f>
        <v>-469369647.19</v>
      </c>
      <c r="E23" s="29">
        <v>-390737447.19</v>
      </c>
      <c r="F23" s="29">
        <v>-78632200</v>
      </c>
      <c r="G23" s="22">
        <f>H23+I23</f>
        <v>-373335275.87</v>
      </c>
      <c r="H23" s="22">
        <v>-304877151.66000003</v>
      </c>
      <c r="I23" s="22">
        <v>-68458124.209999993</v>
      </c>
      <c r="J23" s="7"/>
    </row>
    <row r="24" spans="1:10" ht="25.5" customHeight="1">
      <c r="A24" s="55" t="s">
        <v>343</v>
      </c>
      <c r="B24" s="56" t="s">
        <v>340</v>
      </c>
      <c r="C24" s="57" t="s">
        <v>344</v>
      </c>
      <c r="D24" s="29">
        <f>E24+F24</f>
        <v>-469369647.19</v>
      </c>
      <c r="E24" s="29">
        <v>-390737447.19</v>
      </c>
      <c r="F24" s="29">
        <v>-78632200</v>
      </c>
      <c r="G24" s="22">
        <f>H24+I24</f>
        <v>-373335275.87</v>
      </c>
      <c r="H24" s="22">
        <v>-304877151.66000003</v>
      </c>
      <c r="I24" s="22">
        <v>-68458124.209999993</v>
      </c>
      <c r="J24" s="7"/>
    </row>
    <row r="25" spans="1:10" ht="25.5" customHeight="1">
      <c r="A25" s="55" t="s">
        <v>345</v>
      </c>
      <c r="B25" s="56" t="s">
        <v>340</v>
      </c>
      <c r="C25" s="57" t="s">
        <v>346</v>
      </c>
      <c r="D25" s="29">
        <v>-390737447.19</v>
      </c>
      <c r="E25" s="29">
        <v>-390737447.19</v>
      </c>
      <c r="F25" s="29"/>
      <c r="G25" s="22">
        <v>-304877151.66000003</v>
      </c>
      <c r="H25" s="22">
        <v>-304877151.66000003</v>
      </c>
      <c r="I25" s="22" t="s">
        <v>21</v>
      </c>
      <c r="J25" s="7"/>
    </row>
    <row r="26" spans="1:10" ht="25.5" customHeight="1">
      <c r="A26" s="55" t="s">
        <v>347</v>
      </c>
      <c r="B26" s="56" t="s">
        <v>340</v>
      </c>
      <c r="C26" s="57" t="s">
        <v>348</v>
      </c>
      <c r="D26" s="29">
        <v>-78632200</v>
      </c>
      <c r="E26" s="29" t="s">
        <v>21</v>
      </c>
      <c r="F26" s="29">
        <v>-78632200</v>
      </c>
      <c r="G26" s="22">
        <v>-68458124.209999993</v>
      </c>
      <c r="H26" s="22" t="s">
        <v>21</v>
      </c>
      <c r="I26" s="22">
        <v>-68458124.209999993</v>
      </c>
      <c r="J26" s="7"/>
    </row>
    <row r="27" spans="1:10" ht="24.75" customHeight="1">
      <c r="A27" s="52" t="s">
        <v>349</v>
      </c>
      <c r="B27" s="53" t="s">
        <v>350</v>
      </c>
      <c r="C27" s="28" t="s">
        <v>20</v>
      </c>
      <c r="D27" s="29">
        <f>E27+F27</f>
        <v>486469662.15000004</v>
      </c>
      <c r="E27" s="29">
        <v>400383449.11000001</v>
      </c>
      <c r="F27" s="29">
        <v>86086213.040000007</v>
      </c>
      <c r="G27" s="22">
        <f>H27+I27</f>
        <v>377027657.15999997</v>
      </c>
      <c r="H27" s="22">
        <v>309354659.31999999</v>
      </c>
      <c r="I27" s="22">
        <v>67672997.840000004</v>
      </c>
      <c r="J27" s="7"/>
    </row>
    <row r="28" spans="1:10" ht="15" customHeight="1">
      <c r="A28" s="55" t="s">
        <v>351</v>
      </c>
      <c r="B28" s="56" t="s">
        <v>350</v>
      </c>
      <c r="C28" s="57" t="s">
        <v>352</v>
      </c>
      <c r="D28" s="29">
        <f>E28+F28</f>
        <v>486469662.15000004</v>
      </c>
      <c r="E28" s="29">
        <v>400383449.11000001</v>
      </c>
      <c r="F28" s="29">
        <v>86086213.040000007</v>
      </c>
      <c r="G28" s="22">
        <f>H28+I28</f>
        <v>377027657.15999997</v>
      </c>
      <c r="H28" s="22">
        <v>309354659.31999999</v>
      </c>
      <c r="I28" s="22">
        <v>67672997.840000004</v>
      </c>
      <c r="J28" s="7"/>
    </row>
    <row r="29" spans="1:10" ht="25.5" customHeight="1">
      <c r="A29" s="55" t="s">
        <v>353</v>
      </c>
      <c r="B29" s="56" t="s">
        <v>350</v>
      </c>
      <c r="C29" s="57" t="s">
        <v>354</v>
      </c>
      <c r="D29" s="29">
        <f>E29+F29</f>
        <v>486469662.15000004</v>
      </c>
      <c r="E29" s="29">
        <v>400383449.11000001</v>
      </c>
      <c r="F29" s="29">
        <v>86086213.040000007</v>
      </c>
      <c r="G29" s="22">
        <f>H29+I29</f>
        <v>377027657.15999997</v>
      </c>
      <c r="H29" s="22">
        <v>309354659.31999999</v>
      </c>
      <c r="I29" s="22">
        <v>67672997.840000004</v>
      </c>
      <c r="J29" s="7"/>
    </row>
    <row r="30" spans="1:10" ht="25.5" customHeight="1">
      <c r="A30" s="55" t="s">
        <v>355</v>
      </c>
      <c r="B30" s="56" t="s">
        <v>350</v>
      </c>
      <c r="C30" s="57" t="s">
        <v>356</v>
      </c>
      <c r="D30" s="29">
        <v>400383449.11000001</v>
      </c>
      <c r="E30" s="29">
        <v>400383449.11000001</v>
      </c>
      <c r="F30" s="29" t="s">
        <v>21</v>
      </c>
      <c r="G30" s="22">
        <v>309354659.31999999</v>
      </c>
      <c r="H30" s="22">
        <v>309354659.31999999</v>
      </c>
      <c r="I30" s="22" t="s">
        <v>21</v>
      </c>
      <c r="J30" s="7"/>
    </row>
    <row r="31" spans="1:10" ht="25.5" customHeight="1">
      <c r="A31" s="55" t="s">
        <v>357</v>
      </c>
      <c r="B31" s="56" t="s">
        <v>350</v>
      </c>
      <c r="C31" s="57" t="s">
        <v>358</v>
      </c>
      <c r="D31" s="29">
        <v>86086213.040000007</v>
      </c>
      <c r="E31" s="29" t="s">
        <v>21</v>
      </c>
      <c r="F31" s="29">
        <v>86086213.040000007</v>
      </c>
      <c r="G31" s="22">
        <v>67672997.840000004</v>
      </c>
      <c r="H31" s="22" t="s">
        <v>21</v>
      </c>
      <c r="I31" s="22">
        <v>67672997.840000004</v>
      </c>
      <c r="J31" s="7"/>
    </row>
    <row r="32" spans="1:10" hidden="1">
      <c r="A32" s="8"/>
      <c r="B32" s="11"/>
      <c r="C32" s="11"/>
      <c r="D32" s="12"/>
      <c r="E32" s="12"/>
      <c r="F32" s="12"/>
      <c r="G32" s="12"/>
      <c r="H32" s="12"/>
      <c r="I32" s="12"/>
      <c r="J32" s="3" t="s">
        <v>219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Admin</cp:lastModifiedBy>
  <cp:lastPrinted>2017-03-29T00:45:47Z</cp:lastPrinted>
  <dcterms:created xsi:type="dcterms:W3CDTF">2017-02-16T00:52:44Z</dcterms:created>
  <dcterms:modified xsi:type="dcterms:W3CDTF">2017-12-06T02:44:28Z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